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205" tabRatio="815" activeTab="3"/>
  </bookViews>
  <sheets>
    <sheet name="ar neparedz %" sheetId="1" r:id="rId1"/>
    <sheet name="Būvn.koptāme" sheetId="2" r:id="rId2"/>
    <sheet name="Kopsavilkums" sheetId="3" r:id="rId3"/>
    <sheet name="Tāmes" sheetId="4" r:id="rId4"/>
  </sheets>
  <definedNames/>
  <calcPr fullCalcOnLoad="1" fullPrecision="0" refMode="R1C1"/>
</workbook>
</file>

<file path=xl/sharedStrings.xml><?xml version="1.0" encoding="utf-8"?>
<sst xmlns="http://schemas.openxmlformats.org/spreadsheetml/2006/main" count="475" uniqueCount="213">
  <si>
    <t>Finanšu rezerve neparedzētiem darbiem, atbilstoši  LBN 501-06 "Būvizmaksu noteikšanas kārtība" 3.pielikums = 5%</t>
  </si>
  <si>
    <t>obj</t>
  </si>
  <si>
    <t>APSTIPRINU</t>
  </si>
  <si>
    <t>___________________________________</t>
  </si>
  <si>
    <t xml:space="preserve">(pasūtītāja paraksts un tā atšifrējums)                </t>
  </si>
  <si>
    <t>z.v.</t>
  </si>
  <si>
    <t>_______.gada ____._____________</t>
  </si>
  <si>
    <t>BŪVNIECĪBAS KOPTĀME</t>
  </si>
  <si>
    <t>Linoleja šuvju diegs</t>
  </si>
  <si>
    <t>Linoleja līme</t>
  </si>
  <si>
    <t>Apdares darbi</t>
  </si>
  <si>
    <t>Apdares darbi - griesti</t>
  </si>
  <si>
    <t>Grunts</t>
  </si>
  <si>
    <t>Apdares darbi - sienas</t>
  </si>
  <si>
    <t xml:space="preserve">Flīžu līme  </t>
  </si>
  <si>
    <t>Vetonit 3000</t>
  </si>
  <si>
    <t>Elektrības patēriņš</t>
  </si>
  <si>
    <t>Nr.p.k.</t>
  </si>
  <si>
    <t>Objekta nosaukums</t>
  </si>
  <si>
    <t>1.</t>
  </si>
  <si>
    <t>KOPĀ (bez PVN)</t>
  </si>
  <si>
    <t>PVN 21%</t>
  </si>
  <si>
    <t>PAVISAM KOPĀ</t>
  </si>
  <si>
    <t>Sastādīja</t>
  </si>
  <si>
    <t>(paraksts un tā atšifrējums, datums)</t>
  </si>
  <si>
    <t>Kopsavilkuma aprēķini pa darbu vai konstruktīvo elementu veidiem</t>
  </si>
  <si>
    <t>Kopējā darbietilpība, c/h</t>
  </si>
  <si>
    <t>Darba veids vai konstruktīvā elementa nosaukums</t>
  </si>
  <si>
    <t>Tai skaitā</t>
  </si>
  <si>
    <t>Darbietilpība                     (c/h)</t>
  </si>
  <si>
    <t>2.</t>
  </si>
  <si>
    <t>3.</t>
  </si>
  <si>
    <t>4.</t>
  </si>
  <si>
    <t>5.</t>
  </si>
  <si>
    <t>6.</t>
  </si>
  <si>
    <t>7.</t>
  </si>
  <si>
    <t>Demontāžas darbi</t>
  </si>
  <si>
    <t>Būvlaukuma sagatavošana un uzturēšana</t>
  </si>
  <si>
    <t>8.</t>
  </si>
  <si>
    <t>Kopā</t>
  </si>
  <si>
    <t>t.sk. darba aizsardzība</t>
  </si>
  <si>
    <t>PVN ( 21 % )</t>
  </si>
  <si>
    <t>Pavisam kopā</t>
  </si>
  <si>
    <t>_____________________________________________________________________</t>
  </si>
  <si>
    <t>Darba nosaukums</t>
  </si>
  <si>
    <t>Mērvienība</t>
  </si>
  <si>
    <t>Daudzums</t>
  </si>
  <si>
    <t xml:space="preserve">m </t>
  </si>
  <si>
    <t>3</t>
  </si>
  <si>
    <t xml:space="preserve">Hermētiķis </t>
  </si>
  <si>
    <t>Atšķaidītājs</t>
  </si>
  <si>
    <t>Būvkonstrukciju daļa</t>
  </si>
  <si>
    <t>m³</t>
  </si>
  <si>
    <t>m²</t>
  </si>
  <si>
    <t>2</t>
  </si>
  <si>
    <t>4</t>
  </si>
  <si>
    <t>5</t>
  </si>
  <si>
    <t>6</t>
  </si>
  <si>
    <t>7</t>
  </si>
  <si>
    <t>Kopā:</t>
  </si>
  <si>
    <t>Tiešās izmaksas kopā:</t>
  </si>
  <si>
    <t>Sastādīja:</t>
  </si>
  <si>
    <t>Elektrības pieslēgums ar sadales skapi</t>
  </si>
  <si>
    <t>mēneši</t>
  </si>
  <si>
    <t>m</t>
  </si>
  <si>
    <t>gb</t>
  </si>
  <si>
    <t>1</t>
  </si>
  <si>
    <t>l</t>
  </si>
  <si>
    <t>vietas</t>
  </si>
  <si>
    <t>kg</t>
  </si>
  <si>
    <t>Šuvju aizpildāmais</t>
  </si>
  <si>
    <t>Palīgmateriāli</t>
  </si>
  <si>
    <t>darba alga  (EUR)</t>
  </si>
  <si>
    <t>mehānismi  (EUR)</t>
  </si>
  <si>
    <t>materiāli (EUR)</t>
  </si>
  <si>
    <t>Tāmes izmaksas  (EUR)</t>
  </si>
  <si>
    <t>Par kopējo summu, EUR</t>
  </si>
  <si>
    <t>Darba devēja sociālais nodoklis (23,59%)</t>
  </si>
  <si>
    <t>t</t>
  </si>
  <si>
    <t>tn</t>
  </si>
  <si>
    <t>kpl</t>
  </si>
  <si>
    <t>palīgmateriāli, griezej un sienamais materiāls</t>
  </si>
  <si>
    <t>Metālam antikorozijas krāsa</t>
  </si>
  <si>
    <t xml:space="preserve">Būvgružu  iekraušana konteinerī ,  aizvešana, utilizācija </t>
  </si>
  <si>
    <t>Palīgmateriāli (Pakāpiena līstes sliekšņu vietas )</t>
  </si>
  <si>
    <t>Grīdu tipu segumi</t>
  </si>
  <si>
    <t xml:space="preserve">Grīdas izlīdzinoša kārta ar pašlīdzinošo masu 10mm, pamatnes sagatavošanu uz betona grīdas </t>
  </si>
  <si>
    <t xml:space="preserve">Linoleja sabiedriskām telpu grīdām,  piegriešana, ieklāšana   un šuvju sametināšana </t>
  </si>
  <si>
    <t>CD, UD karkasa profili</t>
  </si>
  <si>
    <t>Dziļā grunts</t>
  </si>
  <si>
    <t>Apmetuma java</t>
  </si>
  <si>
    <t>Griestu  špaktelēšana</t>
  </si>
  <si>
    <t>Špakteles griestu  špaktelēšanai</t>
  </si>
  <si>
    <t>Špaktele  -smalka, virsējā kārta</t>
  </si>
  <si>
    <t xml:space="preserve">Griestu virsmu gruntēšana   un 2 x krāsošana ar balto  emulsiju   </t>
  </si>
  <si>
    <t>Metāla  siets</t>
  </si>
  <si>
    <t>Stieple</t>
  </si>
  <si>
    <t xml:space="preserve"> java cementa</t>
  </si>
  <si>
    <t xml:space="preserve">Metalakonstrukcijas (visas metāla detaļas gruntēt  ar pretkorozijas  krāsu metalām </t>
  </si>
  <si>
    <t>Kods</t>
  </si>
  <si>
    <t xml:space="preserve">Vagoniņu atvešanas un aizvešanas transporta pakalpojums -tralis </t>
  </si>
  <si>
    <t>m/h</t>
  </si>
  <si>
    <t>13-00000</t>
  </si>
  <si>
    <t>02-00000</t>
  </si>
  <si>
    <t>03-00000</t>
  </si>
  <si>
    <t>07-00000</t>
  </si>
  <si>
    <t>05-00000</t>
  </si>
  <si>
    <t>10-00000</t>
  </si>
  <si>
    <t>Sienas  špaktelēšana</t>
  </si>
  <si>
    <t>Špakteles sienu  špaktelēšanai</t>
  </si>
  <si>
    <t xml:space="preserve">Autoceltnis - iekraušanas, izkraušanas mehānismi ( vagoniņu izkraušana, uzstādīšana, iekraušana) </t>
  </si>
  <si>
    <t>Pārvietojamā  konteinera   tualetes  telpas  noma    ar  tīrīšanu  un  kopšanu  2  reizes  mēnesī</t>
  </si>
  <si>
    <t>materiāli limeņošanai, citi palīgmateriāli</t>
  </si>
  <si>
    <t xml:space="preserve">Betons C20/25  </t>
  </si>
  <si>
    <t>Tērauda loksnes t=8 mm metināšana, caurumu urbšana</t>
  </si>
  <si>
    <t>Tērauda loksnes t=8 mm</t>
  </si>
  <si>
    <t>palīgmateriāli, elektrodi</t>
  </si>
  <si>
    <t>Objekta izmaksas (EUR)</t>
  </si>
  <si>
    <t xml:space="preserve">Pārseguma karkasa konstrukcija </t>
  </si>
  <si>
    <t>Ēkas pārsegumā profiltērauda IPE 240  montāža</t>
  </si>
  <si>
    <t>Ēkas pārsegumā profiltērauda IPE 220  montāža</t>
  </si>
  <si>
    <t>Ēkas pārsegumā profiltērauda HEA 240  montāža</t>
  </si>
  <si>
    <t xml:space="preserve">Valmēts profiltērauds IPE 240 </t>
  </si>
  <si>
    <t xml:space="preserve">Valmēts profiltērauds IPE 220 </t>
  </si>
  <si>
    <t xml:space="preserve">Valmēts profiltērauds HEA 240 </t>
  </si>
  <si>
    <t xml:space="preserve">Valmēta profiltērauda HEA 240,  apmetums  pa  metāla  sietu  </t>
  </si>
  <si>
    <t xml:space="preserve">Pārseguma  konstrukcija </t>
  </si>
  <si>
    <t xml:space="preserve"> Parseguma betonēšana no betona C20/25</t>
  </si>
  <si>
    <t xml:space="preserve">Armatūras stiegras  iestrādašana </t>
  </si>
  <si>
    <t xml:space="preserve"> Betons  C20/25</t>
  </si>
  <si>
    <t>Stiegras  ∅8B500B</t>
  </si>
  <si>
    <t>Ekstrudeto putupolistirola ieklāšana ar plātnem b=50 mm un b=70 mm</t>
  </si>
  <si>
    <t>Ekstrudetais putupolistirola  plātnes  b=70 mm</t>
  </si>
  <si>
    <t xml:space="preserve">Ekstrudetais putupolistirola  plātnes b=50 mm </t>
  </si>
  <si>
    <t>Keramzita pildījums</t>
  </si>
  <si>
    <t>Keramzīts, frakcija 2-4 mm</t>
  </si>
  <si>
    <t>Izlīdzinošās kartas, betonēšana no  betona  C 20/25, b=80 mm biezuma</t>
  </si>
  <si>
    <t xml:space="preserve"> veidņu montāža, demontāža, noma (199,29 m2), citi palīgmateriāli</t>
  </si>
  <si>
    <t>Forbo Allura PVH segums w60305 light honey oak, 2,5 mm, 34 klase</t>
  </si>
  <si>
    <t>Grīdlīstes montāža</t>
  </si>
  <si>
    <t>Oša grīdlīstes 100 mm</t>
  </si>
  <si>
    <t>Palīgmateriāli, dibeļi, skrūves</t>
  </si>
  <si>
    <t>Griestu gruntēšana pirms apmetuma (telpas 103=44,87 m2, 107 =98,81 m2, 108=40,22 m2)</t>
  </si>
  <si>
    <t>Griestu  apmetums  pa sietu</t>
  </si>
  <si>
    <t>Palīgmateriāli  sieta stiprināšanai</t>
  </si>
  <si>
    <t xml:space="preserve">  ģipškartona loksnes GKB 12,5 mm </t>
  </si>
  <si>
    <t>Skrūves, dībeļi,stiprinājumi</t>
  </si>
  <si>
    <t>Rīgipša konstrukcija uz metāla profila izbūve  ( 159,68 mt x 440 mm)</t>
  </si>
  <si>
    <t>Griestu karnīze ORAC Dekor (72 mm)</t>
  </si>
  <si>
    <t>Palīgmateriāli, līme</t>
  </si>
  <si>
    <t>Krāsa  Caparol Capadin Hell Weis (L96, C2, H 109)</t>
  </si>
  <si>
    <t>Dricānu Vidusskolas vienkaršota atjaunošana</t>
  </si>
  <si>
    <t>Pasūtītājs: Dricānu pagasta pārvalde, reģ. Nr. 90000048538; ‘’Pagastmāja’’, Dricāni, Dricānu pagasts,  Rēzeknes novads, LV-4615</t>
  </si>
  <si>
    <t>Objekta adrese:        Dricānu Vidusskola,  Dricāni ,Dricānu pagasts, Rēzeknes novads, LV-4615</t>
  </si>
  <si>
    <r>
      <t xml:space="preserve">Objekta nosaukums: </t>
    </r>
    <r>
      <rPr>
        <b/>
        <sz val="9"/>
        <rFont val="Times New Roman"/>
        <family val="1"/>
      </rPr>
      <t xml:space="preserve"> Dricānu Vidusskolas vienkaršota atjaunošana</t>
    </r>
  </si>
  <si>
    <t>Celtniecības ,  inventara un noliktavas vagoniņu atvešana, pieslēgšana, nomas izmaksas, aizvešana</t>
  </si>
  <si>
    <t>Būvgrūžu, celtniecības lielais  konteiners, 10 m³, nomas izmaksas, 1 gab</t>
  </si>
  <si>
    <t xml:space="preserve">Koka karkasa sienas (201.telpa ) demontāža </t>
  </si>
  <si>
    <t>Aizkarstangu, žaluziju demontāža ( uz remonta laiku)  -pasūtītājs</t>
  </si>
  <si>
    <t>Mebeles un iekārtas iznešana no telpam (uz remonta laiku 1 stāva telpas 103, 107, 108, 2 stāva telpa 201)  -pasūtītājs</t>
  </si>
  <si>
    <t>DVP izstrāde ( būvuzņēmējam)</t>
  </si>
  <si>
    <t>Elektroinstālācijas, gaismekļu, kontaktu, sledžu un ugunsdrošības signalizācijas vadus, dūmu detektorus, gaismekļus "Izeja" un cit.   1 stāva (telpas 103, 107, 108, 126) demontāža</t>
  </si>
  <si>
    <t>Grīdas seguma  1 stāva (telpas 103, 107, 108, 126) demontāža (flīzes un flīžu līme)</t>
  </si>
  <si>
    <t>Griestu gruntēšana pirms špaktelēšanas (telpas 103=44,87 m2, 107 =114,49 m2, 108=93,91 m2, 126=9.44 m2)</t>
  </si>
  <si>
    <t>1.stāvs</t>
  </si>
  <si>
    <t>Grīdas izlīdzinoša kārta ar pašlīdzinošo masu 10mm, pamatnes sagatavošanu uz betona grīdas (telpas 103=44,87 m2, 107 =114.49 m2, 108=40,22 m2, 126=9.44 m2)</t>
  </si>
  <si>
    <t>Grīdas flīzēšana ar  akmens masas flīzem (telpas 103=44,87 m2, 107 =114.49 m2, 108=40,22 m2, 126=9.44 m2)</t>
  </si>
  <si>
    <t>Akmens masas flīzes,  b=10 mm matētas</t>
  </si>
  <si>
    <t>Dēļu grīdas seguma un grīdas lagu (201.telpa ) demontāža</t>
  </si>
  <si>
    <t>2.stāvs</t>
  </si>
  <si>
    <t>Radiatoru demontāža remontējamas telpas, montāža pēc sienu apdares darbiem</t>
  </si>
  <si>
    <t xml:space="preserve">Grīdlīstes flīzēšana ar  akmens masas flīzem  H= 100 mm </t>
  </si>
  <si>
    <t>Sienu virsmu gruntēšana   un 2 x krāsošana ar toneto krāsu</t>
  </si>
  <si>
    <t>Dzīļa grunts</t>
  </si>
  <si>
    <t>Caparol sienu  krāsa Umbra Wei&amp;L92,C4,H95(fom)</t>
  </si>
  <si>
    <t xml:space="preserve">Sienu, logu ailu  tīrīšana, mazgašana (telpas 103=64.38 m2, 107 =136.53 m2, 108=175.24 m2, 126=32.52m2, 201=200.42 m2) </t>
  </si>
  <si>
    <t>Elektro montāžas darbi,  elektro apgādes tiklu izbūve, ugunsdrošības signalizācijas atjaunošana</t>
  </si>
  <si>
    <t>Ugunsdrošības signalizācijas vadus, dūmu detektorus, gaismekļus "Izeja" un cit.   1 stāva (telpas 103, 107, 108, 126) atjaunošana, pieslēgums pie esošas sistēmas, nodošana ekspluatācija</t>
  </si>
  <si>
    <t>Sienu un logu ailu gruntēšana pirms  špaktelēšanas (telpas 103=64.38 m2, 107 =136.53 m2, 108=175.24 m2, 126=32.52m2)</t>
  </si>
  <si>
    <t>Sienas  un logu ailu špaktelēšana</t>
  </si>
  <si>
    <t>Sienu un logu ailu virsmu gruntēšana   un 2 x krāsošana ar toneto krāsu</t>
  </si>
  <si>
    <t>Sienu un logu ailu  gruntēšana pirms  špaktelēšanas (telpas 201=200.42 m2)</t>
  </si>
  <si>
    <t xml:space="preserve"> Dricānu Vidusskolas vienkaršota atjaunošana</t>
  </si>
  <si>
    <t>Elektroinstālācijas, vadu, kabeļu gaismekļu, kontaktu, sledžu, parsledžu    1 stāva (telpas 103, 107, 108, 126) montāža (kabeļus un vadus montet zem apmetuma)</t>
  </si>
  <si>
    <t xml:space="preserve">Griestu gaismekli  ar LED spuldzem, apaļa forma </t>
  </si>
  <si>
    <t>Griestu lustras Baron VIII2WIS ar LED spuldzem</t>
  </si>
  <si>
    <t>Sienu gaismekli Baron Ikinkiet ar LED spuldzem</t>
  </si>
  <si>
    <t>Āra gaismeklis  ar sensoru</t>
  </si>
  <si>
    <t>Izolācijas pretestības mērīšana</t>
  </si>
  <si>
    <t>Montāžas kārbas  z/a</t>
  </si>
  <si>
    <t>Nozar kārbas  z/a ar vaku</t>
  </si>
  <si>
    <t>Slēdzis pārslēdzis, z/a ar rāmīti</t>
  </si>
  <si>
    <t>Vienpolīgais slēdzis z/a, ar rāmīti</t>
  </si>
  <si>
    <t>Sienas kontakts z/a ar rāmīti, dubultais</t>
  </si>
  <si>
    <t>Sadalne 12 mod., z/a, automātiskie slēdži 1pol., mont.uz DIN sliedes</t>
  </si>
  <si>
    <t xml:space="preserve">Vadi, kabeļi ar vara dzīslām, izējas vietās starpsienās montējas PVC caurulē </t>
  </si>
  <si>
    <t>Ugunsizturīgs materiāls kabeļu pārejas cauri sienām aizdarīšanai, ugunsdrošās montāžas putas SOUDAFOAM FR 750ml</t>
  </si>
  <si>
    <t>Palīgmateriāli, stiprinājumu un savienojumu elementi</t>
  </si>
  <si>
    <t>8</t>
  </si>
  <si>
    <t>Caurumu izveidošana sienā, valmēta profiltērauda HEA 240 montāžai, aizdarīšana</t>
  </si>
  <si>
    <t>vieta</t>
  </si>
  <si>
    <t>Caurumu izveidošana sienā, valmēta profiltērauda IPE 240  un  IPE 220  montāžai, aizdarīšana</t>
  </si>
  <si>
    <t>Griestu tīrīšana, mazgašana  (telpas 107 =15.68m2, 108=53.69 m2, 126=9.44 m2)</t>
  </si>
  <si>
    <t>Griestu apmetuma un melnu griestu demontāža (telpas 103=44,87 m2, 107 =98,81 m2, 108=40,22 m2)</t>
  </si>
  <si>
    <t>Parseguma siju un skaņasizolācijas pildijuma starp sijam demontāža, caurumu sienā aizmūrēšana</t>
  </si>
  <si>
    <t>Būvdarbu apjomi   Nr.1</t>
  </si>
  <si>
    <t>Materiālu, grunts apmaiņas un būvgružu transporta izdevumi: (         %)</t>
  </si>
  <si>
    <t>Virsizdevumi (               %)</t>
  </si>
  <si>
    <t>Peļņa (           %)</t>
  </si>
  <si>
    <t xml:space="preserve">Tāme sastādīta  </t>
  </si>
  <si>
    <t xml:space="preserve">Sastādīja :  </t>
  </si>
  <si>
    <t>Dricānu vidusskolas vienkaršota atjaunošana</t>
  </si>
  <si>
    <t>Tāme sastādīta 2016.gada tirgus cenās, pamatojoties uz GP , AR, BK  sadaļas rasējumiem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</si>
</sst>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_-;\-* #,##0.00_-;_-* \-??_-;_-@_-"/>
    <numFmt numFmtId="183" formatCode="mmm\ dd"/>
    <numFmt numFmtId="184" formatCode="0."/>
    <numFmt numFmtId="185" formatCode="0.000"/>
    <numFmt numFmtId="186" formatCode="0.0"/>
    <numFmt numFmtId="187" formatCode="#,##0.00;\-#,##0.00;&quot;&quot;"/>
    <numFmt numFmtId="188" formatCode="#,##0.00;\-#,##0.00;&quot; &quot;"/>
    <numFmt numFmtId="189" formatCode="#,##0.000"/>
    <numFmt numFmtId="190" formatCode="_(* #,##0_);_(* \(#,##0\);_(* &quot;-&quot;??_);_(@_)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ahom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30" borderId="1" applyNumberFormat="0" applyAlignment="0" applyProtection="0"/>
    <xf numFmtId="43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6" applyNumberFormat="0" applyFill="0" applyAlignment="0" applyProtection="0"/>
    <xf numFmtId="0" fontId="19" fillId="32" borderId="0" applyNumberFormat="0" applyBorder="0" applyAlignment="0" applyProtection="0"/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0" fontId="48" fillId="34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0" fontId="5" fillId="36" borderId="10" xfId="0" applyFont="1" applyFill="1" applyBorder="1" applyAlignment="1">
      <alignment horizontal="center" vertical="center" textRotation="90" wrapText="1"/>
    </xf>
    <xf numFmtId="0" fontId="1" fillId="36" borderId="0" xfId="0" applyFont="1" applyFill="1" applyAlignment="1">
      <alignment/>
    </xf>
    <xf numFmtId="0" fontId="7" fillId="35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10" fillId="35" borderId="11" xfId="0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" fillId="35" borderId="12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1" fillId="35" borderId="12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right"/>
    </xf>
    <xf numFmtId="0" fontId="8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183" fontId="8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right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right" vertical="center" wrapText="1"/>
    </xf>
    <xf numFmtId="2" fontId="9" fillId="35" borderId="0" xfId="0" applyNumberFormat="1" applyFont="1" applyFill="1" applyAlignment="1">
      <alignment/>
    </xf>
    <xf numFmtId="0" fontId="1" fillId="35" borderId="12" xfId="0" applyNumberFormat="1" applyFont="1" applyFill="1" applyBorder="1" applyAlignment="1">
      <alignment horizontal="center" vertical="center"/>
    </xf>
    <xf numFmtId="183" fontId="1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right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righ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right" vertical="center" wrapText="1"/>
    </xf>
    <xf numFmtId="2" fontId="7" fillId="36" borderId="11" xfId="0" applyNumberFormat="1" applyFont="1" applyFill="1" applyBorder="1" applyAlignment="1">
      <alignment horizontal="center" vertical="center" wrapText="1"/>
    </xf>
    <xf numFmtId="2" fontId="8" fillId="35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right" vertical="center" wrapText="1"/>
    </xf>
    <xf numFmtId="2" fontId="5" fillId="35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vertical="center" wrapText="1"/>
    </xf>
    <xf numFmtId="2" fontId="6" fillId="35" borderId="14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7" fillId="35" borderId="16" xfId="65" applyFont="1" applyFill="1" applyBorder="1" applyAlignment="1">
      <alignment horizontal="center" vertical="center" wrapText="1"/>
      <protection/>
    </xf>
    <xf numFmtId="49" fontId="1" fillId="35" borderId="12" xfId="0" applyNumberFormat="1" applyFont="1" applyFill="1" applyBorder="1" applyAlignment="1">
      <alignment horizontal="center" vertical="center"/>
    </xf>
    <xf numFmtId="0" fontId="1" fillId="35" borderId="11" xfId="75" applyFont="1" applyFill="1" applyBorder="1" applyAlignment="1">
      <alignment horizontal="right" vertical="center" wrapText="1"/>
      <protection/>
    </xf>
    <xf numFmtId="4" fontId="1" fillId="35" borderId="17" xfId="75" applyNumberFormat="1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/>
    </xf>
    <xf numFmtId="49" fontId="5" fillId="35" borderId="18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49" fontId="5" fillId="35" borderId="0" xfId="0" applyNumberFormat="1" applyFont="1" applyFill="1" applyAlignment="1">
      <alignment vertical="center"/>
    </xf>
    <xf numFmtId="49" fontId="5" fillId="35" borderId="11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5" borderId="11" xfId="0" applyFont="1" applyFill="1" applyBorder="1" applyAlignment="1">
      <alignment horizontal="right" vertical="center"/>
    </xf>
    <xf numFmtId="49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right" vertical="center" wrapText="1"/>
    </xf>
    <xf numFmtId="0" fontId="1" fillId="35" borderId="11" xfId="75" applyFont="1" applyFill="1" applyBorder="1" applyAlignment="1">
      <alignment vertical="center" wrapText="1"/>
      <protection/>
    </xf>
    <xf numFmtId="49" fontId="1" fillId="36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right" vertical="center" wrapText="1"/>
    </xf>
    <xf numFmtId="0" fontId="1" fillId="36" borderId="11" xfId="0" applyFont="1" applyFill="1" applyBorder="1" applyAlignment="1">
      <alignment horizontal="center" vertical="center"/>
    </xf>
    <xf numFmtId="4" fontId="1" fillId="36" borderId="11" xfId="75" applyNumberFormat="1" applyFont="1" applyFill="1" applyBorder="1" applyAlignment="1">
      <alignment horizontal="center" vertical="center" wrapText="1"/>
      <protection/>
    </xf>
    <xf numFmtId="0" fontId="1" fillId="35" borderId="19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horizontal="right" vertical="center" wrapText="1"/>
    </xf>
    <xf numFmtId="0" fontId="1" fillId="35" borderId="11" xfId="75" applyFont="1" applyFill="1" applyBorder="1" applyAlignment="1">
      <alignment horizontal="center" vertical="center" wrapText="1"/>
      <protection/>
    </xf>
    <xf numFmtId="0" fontId="5" fillId="35" borderId="19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/>
    </xf>
    <xf numFmtId="2" fontId="7" fillId="35" borderId="11" xfId="0" applyNumberFormat="1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1" fillId="35" borderId="20" xfId="65" applyFont="1" applyFill="1" applyBorder="1" applyAlignment="1">
      <alignment horizontal="left" vertical="center" wrapText="1"/>
      <protection/>
    </xf>
    <xf numFmtId="0" fontId="1" fillId="35" borderId="11" xfId="75" applyFont="1" applyFill="1" applyBorder="1" applyAlignment="1">
      <alignment horizontal="left" vertical="center" wrapText="1"/>
      <protection/>
    </xf>
    <xf numFmtId="0" fontId="1" fillId="35" borderId="16" xfId="65" applyFont="1" applyFill="1" applyBorder="1" applyAlignment="1">
      <alignment horizontal="center" vertical="center" wrapText="1"/>
      <protection/>
    </xf>
    <xf numFmtId="189" fontId="1" fillId="35" borderId="17" xfId="75" applyNumberFormat="1" applyFont="1" applyFill="1" applyBorder="1" applyAlignment="1">
      <alignment horizontal="center" vertical="center" wrapText="1"/>
      <protection/>
    </xf>
    <xf numFmtId="0" fontId="1" fillId="35" borderId="21" xfId="75" applyFont="1" applyFill="1" applyBorder="1" applyAlignment="1">
      <alignment horizontal="right" vertical="center" wrapText="1"/>
      <protection/>
    </xf>
    <xf numFmtId="4" fontId="1" fillId="35" borderId="17" xfId="75" applyNumberFormat="1" applyFont="1" applyFill="1" applyBorder="1" applyAlignment="1">
      <alignment horizontal="center" vertical="top" wrapText="1"/>
      <protection/>
    </xf>
    <xf numFmtId="4" fontId="1" fillId="35" borderId="11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right" vertical="center" wrapText="1"/>
    </xf>
    <xf numFmtId="0" fontId="1" fillId="35" borderId="11" xfId="75" applyFont="1" applyFill="1" applyBorder="1" applyAlignment="1">
      <alignment horizontal="right" vertical="top" wrapText="1"/>
      <protection/>
    </xf>
    <xf numFmtId="2" fontId="5" fillId="35" borderId="18" xfId="0" applyNumberFormat="1" applyFont="1" applyFill="1" applyBorder="1" applyAlignment="1">
      <alignment horizontal="right" vertical="center" wrapText="1"/>
    </xf>
    <xf numFmtId="2" fontId="1" fillId="35" borderId="0" xfId="0" applyNumberFormat="1" applyFont="1" applyFill="1" applyAlignment="1">
      <alignment/>
    </xf>
    <xf numFmtId="1" fontId="1" fillId="36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18" xfId="0" applyFont="1" applyFill="1" applyBorder="1" applyAlignment="1">
      <alignment vertical="center" wrapText="1"/>
    </xf>
    <xf numFmtId="0" fontId="5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5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8" xfId="65" applyFont="1" applyFill="1" applyBorder="1" applyAlignment="1">
      <alignment horizontal="left" vertical="center" wrapText="1"/>
      <protection/>
    </xf>
    <xf numFmtId="0" fontId="5" fillId="35" borderId="23" xfId="0" applyFont="1" applyFill="1" applyBorder="1" applyAlignment="1">
      <alignment horizontal="center" vertical="center"/>
    </xf>
    <xf numFmtId="0" fontId="5" fillId="35" borderId="24" xfId="65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/>
    </xf>
    <xf numFmtId="2" fontId="5" fillId="37" borderId="11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191" fontId="0" fillId="35" borderId="0" xfId="83" applyNumberFormat="1" applyFill="1" applyAlignment="1">
      <alignment/>
    </xf>
    <xf numFmtId="0" fontId="5" fillId="36" borderId="12" xfId="0" applyFont="1" applyFill="1" applyBorder="1" applyAlignment="1">
      <alignment horizontal="center" vertical="center"/>
    </xf>
    <xf numFmtId="184" fontId="1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left" vertical="center" wrapText="1"/>
    </xf>
    <xf numFmtId="0" fontId="1" fillId="35" borderId="11" xfId="76" applyNumberFormat="1" applyFont="1" applyFill="1" applyBorder="1" applyAlignment="1">
      <alignment horizontal="left" vertical="center" wrapText="1"/>
      <protection/>
    </xf>
    <xf numFmtId="0" fontId="6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5" borderId="23" xfId="76" applyNumberFormat="1" applyFont="1" applyFill="1" applyBorder="1" applyAlignment="1">
      <alignment vertical="center" wrapText="1"/>
      <protection/>
    </xf>
    <xf numFmtId="0" fontId="5" fillId="35" borderId="23" xfId="76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35" borderId="18" xfId="0" applyFont="1" applyFill="1" applyBorder="1" applyAlignment="1">
      <alignment horizontal="left" vertical="center" wrapText="1"/>
    </xf>
    <xf numFmtId="49" fontId="1" fillId="35" borderId="18" xfId="88" applyNumberFormat="1" applyFont="1" applyFill="1" applyBorder="1" applyAlignment="1">
      <alignment horizontal="left" vertical="center"/>
      <protection/>
    </xf>
    <xf numFmtId="0" fontId="1" fillId="35" borderId="0" xfId="0" applyFont="1" applyFill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35" borderId="25" xfId="0" applyFont="1" applyFill="1" applyBorder="1" applyAlignment="1">
      <alignment horizontal="right" vertical="center" wrapText="1"/>
    </xf>
    <xf numFmtId="0" fontId="6" fillId="35" borderId="19" xfId="0" applyFont="1" applyFill="1" applyBorder="1" applyAlignment="1">
      <alignment horizontal="right" vertical="center" wrapText="1"/>
    </xf>
    <xf numFmtId="0" fontId="6" fillId="35" borderId="26" xfId="0" applyFont="1" applyFill="1" applyBorder="1" applyAlignment="1">
      <alignment horizontal="right" vertical="center" wrapText="1"/>
    </xf>
    <xf numFmtId="0" fontId="6" fillId="35" borderId="15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 vertical="center" textRotation="90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textRotation="90" wrapText="1"/>
    </xf>
    <xf numFmtId="49" fontId="5" fillId="35" borderId="0" xfId="0" applyNumberFormat="1" applyFont="1" applyFill="1" applyAlignment="1">
      <alignment wrapText="1"/>
    </xf>
    <xf numFmtId="0" fontId="5" fillId="35" borderId="21" xfId="0" applyFont="1" applyFill="1" applyBorder="1" applyAlignment="1">
      <alignment horizontal="center" vertical="center" textRotation="90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Komats 2" xfId="57"/>
    <cellStyle name="Labs" xfId="58"/>
    <cellStyle name="Linked Cell" xfId="59"/>
    <cellStyle name="Neutral" xfId="60"/>
    <cellStyle name="Normal 10" xfId="61"/>
    <cellStyle name="Normal 13" xfId="62"/>
    <cellStyle name="Normal 18" xfId="63"/>
    <cellStyle name="Normal 19" xfId="64"/>
    <cellStyle name="Normal 2" xfId="65"/>
    <cellStyle name="Normal 2 2" xfId="66"/>
    <cellStyle name="Normal 2 2 2" xfId="67"/>
    <cellStyle name="Normal 2 3" xfId="68"/>
    <cellStyle name="Normal 2 4" xfId="69"/>
    <cellStyle name="Normal 2 5" xfId="70"/>
    <cellStyle name="Normal 27" xfId="71"/>
    <cellStyle name="Normal 28" xfId="72"/>
    <cellStyle name="Normal 3" xfId="73"/>
    <cellStyle name="Normal 9" xfId="74"/>
    <cellStyle name="Normal_2_1" xfId="75"/>
    <cellStyle name="Normal_Kopsavilkums L1" xfId="76"/>
    <cellStyle name="Note" xfId="77"/>
    <cellStyle name="Output" xfId="78"/>
    <cellStyle name="Parastais 2" xfId="79"/>
    <cellStyle name="Parasts 2" xfId="80"/>
    <cellStyle name="Parasts 3" xfId="81"/>
    <cellStyle name="Parasts 4" xfId="82"/>
    <cellStyle name="Percent" xfId="83"/>
    <cellStyle name="Percent 2" xfId="84"/>
    <cellStyle name="Percent 5" xfId="85"/>
    <cellStyle name="Procenti 2" xfId="86"/>
    <cellStyle name="Slikts" xfId="87"/>
    <cellStyle name="Style 1" xfId="88"/>
    <cellStyle name="Title" xfId="89"/>
    <cellStyle name="Total" xfId="90"/>
    <cellStyle name="Warning Text" xfId="91"/>
    <cellStyle name="Обычный_E-Daugava Maras dikis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8.28125" style="1" customWidth="1"/>
    <col min="2" max="2" width="45.8515625" style="1" customWidth="1"/>
    <col min="3" max="3" width="25.7109375" style="1" customWidth="1"/>
    <col min="4" max="4" width="8.140625" style="1" customWidth="1"/>
    <col min="5" max="5" width="9.7109375" style="1" customWidth="1"/>
    <col min="6" max="16384" width="11.421875" style="1" customWidth="1"/>
  </cols>
  <sheetData>
    <row r="1" ht="12.75">
      <c r="C1" s="12" t="s">
        <v>2</v>
      </c>
    </row>
    <row r="2" ht="34.5" customHeight="1">
      <c r="C2" s="12" t="s">
        <v>3</v>
      </c>
    </row>
    <row r="3" ht="15.75">
      <c r="C3" s="15" t="s">
        <v>4</v>
      </c>
    </row>
    <row r="4" ht="19.5" customHeight="1">
      <c r="C4" s="12" t="s">
        <v>5</v>
      </c>
    </row>
    <row r="5" ht="19.5" customHeight="1">
      <c r="C5" s="12" t="s">
        <v>6</v>
      </c>
    </row>
    <row r="8" spans="1:3" ht="14.25">
      <c r="A8" s="152" t="s">
        <v>7</v>
      </c>
      <c r="B8" s="152"/>
      <c r="C8" s="152"/>
    </row>
    <row r="10" spans="1:7" ht="12.75">
      <c r="A10" s="153"/>
      <c r="B10" s="153"/>
      <c r="C10" s="153"/>
      <c r="D10" s="153"/>
      <c r="E10" s="153"/>
      <c r="F10" s="153"/>
      <c r="G10" s="153"/>
    </row>
    <row r="11" ht="13.5" customHeight="1"/>
    <row r="12" spans="1:4" ht="12.75">
      <c r="A12" s="5" t="s">
        <v>154</v>
      </c>
      <c r="B12" s="151"/>
      <c r="C12" s="4"/>
      <c r="D12" s="4"/>
    </row>
    <row r="13" spans="1:4" s="102" customFormat="1" ht="12.75">
      <c r="A13" s="103" t="s">
        <v>153</v>
      </c>
      <c r="C13" s="104"/>
      <c r="D13" s="104"/>
    </row>
    <row r="14" spans="1:4" s="102" customFormat="1" ht="12.75">
      <c r="A14" s="103" t="s">
        <v>152</v>
      </c>
      <c r="C14" s="104"/>
      <c r="D14" s="104"/>
    </row>
    <row r="15" ht="12.75">
      <c r="A15" s="10"/>
    </row>
    <row r="16" spans="1:3" ht="12.75">
      <c r="A16" s="11"/>
      <c r="B16" s="11"/>
      <c r="C16" s="11"/>
    </row>
    <row r="17" spans="1:3" s="10" customFormat="1" ht="44.25" customHeight="1">
      <c r="A17" s="14" t="s">
        <v>17</v>
      </c>
      <c r="B17" s="14" t="s">
        <v>18</v>
      </c>
      <c r="C17" s="14" t="s">
        <v>117</v>
      </c>
    </row>
    <row r="18" spans="1:3" s="19" customFormat="1" ht="50.25" customHeight="1">
      <c r="A18" s="16" t="s">
        <v>19</v>
      </c>
      <c r="B18" s="17" t="s">
        <v>151</v>
      </c>
      <c r="C18" s="18">
        <f>Kopsavilkums!C23</f>
        <v>0</v>
      </c>
    </row>
    <row r="19" spans="1:3" s="19" customFormat="1" ht="51.75" customHeight="1">
      <c r="A19" s="16" t="s">
        <v>30</v>
      </c>
      <c r="B19" s="17" t="s">
        <v>0</v>
      </c>
      <c r="C19" s="18">
        <f>C18*0.05</f>
        <v>0</v>
      </c>
    </row>
    <row r="20" spans="1:3" s="19" customFormat="1" ht="21" customHeight="1">
      <c r="A20" s="20"/>
      <c r="B20" s="21" t="s">
        <v>20</v>
      </c>
      <c r="C20" s="22">
        <f>C18+C19</f>
        <v>0</v>
      </c>
    </row>
    <row r="21" spans="1:3" s="19" customFormat="1" ht="21" customHeight="1">
      <c r="A21" s="20"/>
      <c r="B21" s="23" t="s">
        <v>21</v>
      </c>
      <c r="C21" s="22">
        <f>C20*0.21</f>
        <v>0</v>
      </c>
    </row>
    <row r="22" spans="1:3" s="19" customFormat="1" ht="21" customHeight="1">
      <c r="A22" s="20"/>
      <c r="B22" s="21" t="s">
        <v>22</v>
      </c>
      <c r="C22" s="22">
        <f>C20+C21</f>
        <v>0</v>
      </c>
    </row>
    <row r="24" spans="5:6" ht="15">
      <c r="E24" s="19"/>
      <c r="F24" s="19"/>
    </row>
    <row r="26" spans="2:6" ht="12.75">
      <c r="B26" s="1" t="s">
        <v>210</v>
      </c>
      <c r="C26" s="32"/>
      <c r="D26" s="32"/>
      <c r="F26" s="3"/>
    </row>
    <row r="27" ht="19.5" customHeight="1">
      <c r="B27" s="1" t="s">
        <v>43</v>
      </c>
    </row>
    <row r="28" spans="2:6" ht="15.75">
      <c r="B28" s="154" t="s">
        <v>24</v>
      </c>
      <c r="C28" s="154"/>
      <c r="D28" s="154"/>
      <c r="E28" s="154"/>
      <c r="F28" s="154"/>
    </row>
  </sheetData>
  <sheetProtection/>
  <mergeCells count="3">
    <mergeCell ref="A8:C8"/>
    <mergeCell ref="A10:G10"/>
    <mergeCell ref="B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7">
      <selection activeCell="B17" sqref="B17"/>
    </sheetView>
  </sheetViews>
  <sheetFormatPr defaultColWidth="11.421875" defaultRowHeight="12.75"/>
  <cols>
    <col min="1" max="1" width="8.28125" style="1" customWidth="1"/>
    <col min="2" max="2" width="45.8515625" style="1" customWidth="1"/>
    <col min="3" max="3" width="25.7109375" style="1" customWidth="1"/>
    <col min="4" max="4" width="8.140625" style="1" customWidth="1"/>
    <col min="5" max="5" width="14.140625" style="1" customWidth="1"/>
    <col min="6" max="16384" width="11.421875" style="1" customWidth="1"/>
  </cols>
  <sheetData>
    <row r="1" ht="12.75">
      <c r="C1" s="12" t="s">
        <v>2</v>
      </c>
    </row>
    <row r="2" ht="34.5" customHeight="1">
      <c r="C2" s="12" t="s">
        <v>3</v>
      </c>
    </row>
    <row r="3" ht="15.75">
      <c r="C3" s="15" t="s">
        <v>4</v>
      </c>
    </row>
    <row r="4" ht="19.5" customHeight="1">
      <c r="C4" s="12" t="s">
        <v>5</v>
      </c>
    </row>
    <row r="5" ht="19.5" customHeight="1">
      <c r="C5" s="12" t="s">
        <v>6</v>
      </c>
    </row>
    <row r="8" spans="1:3" ht="14.25">
      <c r="A8" s="152" t="s">
        <v>7</v>
      </c>
      <c r="B8" s="152"/>
      <c r="C8" s="152"/>
    </row>
    <row r="10" spans="1:7" ht="12.75">
      <c r="A10" s="153"/>
      <c r="B10" s="153"/>
      <c r="C10" s="153"/>
      <c r="D10" s="153"/>
      <c r="E10" s="153"/>
      <c r="F10" s="153"/>
      <c r="G10" s="153"/>
    </row>
    <row r="12" ht="13.5" customHeight="1"/>
    <row r="13" spans="1:4" ht="12.75">
      <c r="A13" s="5" t="s">
        <v>154</v>
      </c>
      <c r="C13" s="4"/>
      <c r="D13" s="4"/>
    </row>
    <row r="14" spans="1:4" s="102" customFormat="1" ht="12.75">
      <c r="A14" s="103" t="s">
        <v>153</v>
      </c>
      <c r="C14" s="104"/>
      <c r="D14" s="104"/>
    </row>
    <row r="15" spans="1:4" s="102" customFormat="1" ht="12.75">
      <c r="A15" s="103" t="s">
        <v>152</v>
      </c>
      <c r="C15" s="104"/>
      <c r="D15" s="104"/>
    </row>
    <row r="16" ht="12.75">
      <c r="A16" s="10"/>
    </row>
    <row r="17" spans="1:3" ht="12.75">
      <c r="A17" s="11"/>
      <c r="B17" s="11"/>
      <c r="C17" s="11"/>
    </row>
    <row r="18" spans="1:3" s="10" customFormat="1" ht="44.25" customHeight="1">
      <c r="A18" s="14" t="s">
        <v>17</v>
      </c>
      <c r="B18" s="14" t="s">
        <v>18</v>
      </c>
      <c r="C18" s="14" t="s">
        <v>117</v>
      </c>
    </row>
    <row r="19" spans="1:5" s="19" customFormat="1" ht="48.75" customHeight="1">
      <c r="A19" s="16" t="s">
        <v>19</v>
      </c>
      <c r="B19" s="17" t="s">
        <v>211</v>
      </c>
      <c r="C19" s="18">
        <f>Kopsavilkums!C23</f>
        <v>0</v>
      </c>
      <c r="E19" s="35"/>
    </row>
    <row r="20" spans="1:3" s="19" customFormat="1" ht="21" customHeight="1">
      <c r="A20" s="20"/>
      <c r="B20" s="21" t="s">
        <v>20</v>
      </c>
      <c r="C20" s="22">
        <f>C19</f>
        <v>0</v>
      </c>
    </row>
    <row r="21" spans="1:3" s="19" customFormat="1" ht="21" customHeight="1">
      <c r="A21" s="20"/>
      <c r="B21" s="23" t="s">
        <v>21</v>
      </c>
      <c r="C21" s="22">
        <f>C20*0.21</f>
        <v>0</v>
      </c>
    </row>
    <row r="22" spans="1:5" s="19" customFormat="1" ht="21" customHeight="1">
      <c r="A22" s="20"/>
      <c r="B22" s="21" t="s">
        <v>22</v>
      </c>
      <c r="C22" s="22">
        <f>C20+C21</f>
        <v>0</v>
      </c>
      <c r="E22" s="35"/>
    </row>
    <row r="24" spans="5:6" ht="15">
      <c r="E24" s="19"/>
      <c r="F24" s="19"/>
    </row>
    <row r="26" spans="2:6" ht="12.75">
      <c r="B26" s="1" t="s">
        <v>210</v>
      </c>
      <c r="C26" s="32"/>
      <c r="D26" s="32"/>
      <c r="F26" s="3"/>
    </row>
    <row r="27" ht="19.5" customHeight="1">
      <c r="B27" s="1" t="s">
        <v>43</v>
      </c>
    </row>
    <row r="28" spans="2:6" ht="15.75">
      <c r="B28" s="154" t="s">
        <v>24</v>
      </c>
      <c r="C28" s="154"/>
      <c r="D28" s="154"/>
      <c r="E28" s="154"/>
      <c r="F28" s="154"/>
    </row>
  </sheetData>
  <sheetProtection/>
  <mergeCells count="3">
    <mergeCell ref="A8:C8"/>
    <mergeCell ref="A10:G10"/>
    <mergeCell ref="B28:F28"/>
  </mergeCells>
  <printOptions/>
  <pageMargins left="1.3388888888888888" right="0.14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1">
      <pane ySplit="2595" topLeftCell="A16" activePane="bottomLeft" state="split"/>
      <selection pane="topLeft" activeCell="A1" sqref="A1:G1"/>
      <selection pane="bottomLeft" activeCell="L8" sqref="L8"/>
    </sheetView>
  </sheetViews>
  <sheetFormatPr defaultColWidth="11.421875" defaultRowHeight="12.75"/>
  <cols>
    <col min="1" max="1" width="4.421875" style="1" customWidth="1"/>
    <col min="2" max="2" width="29.7109375" style="1" customWidth="1"/>
    <col min="3" max="3" width="10.7109375" style="1" customWidth="1"/>
    <col min="4" max="4" width="10.421875" style="1" customWidth="1"/>
    <col min="5" max="5" width="10.140625" style="1" customWidth="1"/>
    <col min="6" max="6" width="8.7109375" style="1" customWidth="1"/>
    <col min="7" max="7" width="10.421875" style="1" customWidth="1"/>
    <col min="8" max="16384" width="11.421875" style="1" customWidth="1"/>
  </cols>
  <sheetData>
    <row r="1" spans="1:7" ht="14.25">
      <c r="A1" s="152" t="s">
        <v>25</v>
      </c>
      <c r="B1" s="152"/>
      <c r="C1" s="152"/>
      <c r="D1" s="152"/>
      <c r="E1" s="152"/>
      <c r="F1" s="152"/>
      <c r="G1" s="152"/>
    </row>
    <row r="2" spans="1:7" ht="6.75" customHeight="1">
      <c r="A2" s="153"/>
      <c r="B2" s="153"/>
      <c r="C2" s="153"/>
      <c r="D2" s="153"/>
      <c r="E2" s="153"/>
      <c r="F2" s="153"/>
      <c r="G2" s="153"/>
    </row>
    <row r="3" ht="13.5" customHeight="1"/>
    <row r="4" spans="1:4" ht="12.75">
      <c r="A4" s="5" t="s">
        <v>154</v>
      </c>
      <c r="C4" s="4"/>
      <c r="D4" s="4"/>
    </row>
    <row r="5" spans="1:4" s="102" customFormat="1" ht="12.75">
      <c r="A5" s="103" t="s">
        <v>153</v>
      </c>
      <c r="C5" s="104"/>
      <c r="D5" s="104"/>
    </row>
    <row r="6" spans="1:4" s="102" customFormat="1" ht="12.75">
      <c r="A6" s="103" t="s">
        <v>152</v>
      </c>
      <c r="C6" s="104"/>
      <c r="D6" s="104"/>
    </row>
    <row r="7" ht="9.75" customHeight="1">
      <c r="A7" s="10"/>
    </row>
    <row r="8" spans="1:5" ht="12.75">
      <c r="A8" s="10"/>
      <c r="C8" s="1" t="s">
        <v>76</v>
      </c>
      <c r="E8" s="24">
        <f>C25</f>
        <v>0</v>
      </c>
    </row>
    <row r="9" spans="1:5" ht="12.75">
      <c r="A9" s="10"/>
      <c r="C9" s="1" t="s">
        <v>26</v>
      </c>
      <c r="E9" s="24">
        <f>G18</f>
        <v>0</v>
      </c>
    </row>
    <row r="10" ht="8.25" customHeight="1">
      <c r="A10" s="10"/>
    </row>
    <row r="11" spans="1:7" ht="12.75">
      <c r="A11" s="155" t="s">
        <v>209</v>
      </c>
      <c r="B11" s="155"/>
      <c r="C11" s="155"/>
      <c r="D11" s="155"/>
      <c r="E11" s="155"/>
      <c r="F11" s="155"/>
      <c r="G11" s="155"/>
    </row>
    <row r="12" spans="1:7" ht="6.75" customHeight="1">
      <c r="A12" s="11"/>
      <c r="B12" s="11"/>
      <c r="C12" s="11"/>
      <c r="D12" s="11"/>
      <c r="E12" s="11"/>
      <c r="F12" s="11"/>
      <c r="G12" s="11"/>
    </row>
    <row r="13" spans="1:7" s="10" customFormat="1" ht="15" customHeight="1">
      <c r="A13" s="156" t="s">
        <v>17</v>
      </c>
      <c r="B13" s="157" t="s">
        <v>27</v>
      </c>
      <c r="C13" s="158" t="s">
        <v>75</v>
      </c>
      <c r="D13" s="157" t="s">
        <v>28</v>
      </c>
      <c r="E13" s="157"/>
      <c r="F13" s="157"/>
      <c r="G13" s="156" t="s">
        <v>29</v>
      </c>
    </row>
    <row r="14" spans="1:7" s="10" customFormat="1" ht="54.75" customHeight="1">
      <c r="A14" s="156"/>
      <c r="B14" s="157"/>
      <c r="C14" s="158"/>
      <c r="D14" s="2" t="s">
        <v>72</v>
      </c>
      <c r="E14" s="2" t="s">
        <v>74</v>
      </c>
      <c r="F14" s="2" t="s">
        <v>73</v>
      </c>
      <c r="G14" s="156"/>
    </row>
    <row r="15" spans="1:7" s="7" customFormat="1" ht="11.25">
      <c r="A15" s="6" t="s">
        <v>19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</row>
    <row r="16" spans="1:11" ht="23.25" customHeight="1">
      <c r="A16" s="25" t="s">
        <v>19</v>
      </c>
      <c r="B16" s="13" t="s">
        <v>182</v>
      </c>
      <c r="C16" s="9"/>
      <c r="D16" s="9"/>
      <c r="E16" s="9"/>
      <c r="F16" s="9"/>
      <c r="G16" s="9"/>
      <c r="H16" s="120"/>
      <c r="J16" s="100"/>
      <c r="K16" s="100"/>
    </row>
    <row r="17" spans="1:7" s="107" customFormat="1" ht="21" customHeight="1">
      <c r="A17" s="122"/>
      <c r="B17" s="123" t="s">
        <v>160</v>
      </c>
      <c r="C17" s="124"/>
      <c r="D17" s="124"/>
      <c r="E17" s="124"/>
      <c r="F17" s="124"/>
      <c r="G17" s="124"/>
    </row>
    <row r="18" spans="1:11" ht="21" customHeight="1">
      <c r="A18" s="25"/>
      <c r="B18" s="27" t="s">
        <v>39</v>
      </c>
      <c r="C18" s="118">
        <f>SUM(C16:C16)</f>
        <v>0</v>
      </c>
      <c r="D18" s="118">
        <f>SUM(D16:D16)</f>
        <v>0</v>
      </c>
      <c r="E18" s="118">
        <f>SUM(E16:E16)</f>
        <v>0</v>
      </c>
      <c r="F18" s="118">
        <f>SUM(F16:F16)</f>
        <v>0</v>
      </c>
      <c r="G18" s="118">
        <f>SUM(G16:G16)</f>
        <v>0</v>
      </c>
      <c r="K18" s="100"/>
    </row>
    <row r="19" spans="1:7" ht="21" customHeight="1">
      <c r="A19" s="26"/>
      <c r="B19" s="27" t="s">
        <v>207</v>
      </c>
      <c r="C19" s="118">
        <f>ROUND(C18*0,2)</f>
        <v>0</v>
      </c>
      <c r="D19" s="28"/>
      <c r="E19" s="119"/>
      <c r="F19" s="29"/>
      <c r="G19" s="29"/>
    </row>
    <row r="20" spans="1:7" ht="21" customHeight="1">
      <c r="A20" s="26"/>
      <c r="B20" s="30" t="s">
        <v>40</v>
      </c>
      <c r="C20" s="9">
        <f>C18*0</f>
        <v>0</v>
      </c>
      <c r="D20" s="31"/>
      <c r="E20" s="32"/>
      <c r="F20" s="32"/>
      <c r="G20" s="32"/>
    </row>
    <row r="21" spans="1:7" ht="21" customHeight="1">
      <c r="A21" s="26"/>
      <c r="B21" s="27" t="s">
        <v>208</v>
      </c>
      <c r="C21" s="118">
        <f>ROUND(C18*0,2)</f>
        <v>0</v>
      </c>
      <c r="D21" s="31"/>
      <c r="E21" s="32"/>
      <c r="F21" s="32"/>
      <c r="G21" s="32"/>
    </row>
    <row r="22" spans="1:7" ht="27.75" customHeight="1">
      <c r="A22" s="8"/>
      <c r="B22" s="33" t="s">
        <v>77</v>
      </c>
      <c r="C22" s="34">
        <f>ROUND(D18*0.2359,2)</f>
        <v>0</v>
      </c>
      <c r="D22" s="31"/>
      <c r="E22" s="32"/>
      <c r="F22" s="32"/>
      <c r="G22" s="32"/>
    </row>
    <row r="23" spans="1:7" ht="21" customHeight="1">
      <c r="A23" s="8"/>
      <c r="B23" s="21" t="s">
        <v>20</v>
      </c>
      <c r="C23" s="118">
        <f>SUM(C18:C22)-C20</f>
        <v>0</v>
      </c>
      <c r="D23" s="31"/>
      <c r="E23" s="32"/>
      <c r="F23" s="32"/>
      <c r="G23" s="32"/>
    </row>
    <row r="24" spans="1:7" ht="18" customHeight="1">
      <c r="A24" s="8"/>
      <c r="B24" s="27" t="s">
        <v>41</v>
      </c>
      <c r="C24" s="87">
        <f>C23*0.21</f>
        <v>0</v>
      </c>
      <c r="D24" s="31"/>
      <c r="E24" s="32"/>
      <c r="F24" s="32"/>
      <c r="G24" s="32"/>
    </row>
    <row r="25" spans="1:7" ht="21" customHeight="1">
      <c r="A25" s="8"/>
      <c r="B25" s="27" t="s">
        <v>42</v>
      </c>
      <c r="C25" s="87">
        <f>SUM(C23:C24)</f>
        <v>0</v>
      </c>
      <c r="D25" s="31"/>
      <c r="E25" s="32"/>
      <c r="F25" s="32"/>
      <c r="G25" s="32"/>
    </row>
    <row r="26" ht="7.5" customHeight="1"/>
    <row r="27" ht="7.5" customHeight="1"/>
    <row r="28" spans="2:7" ht="12.75">
      <c r="B28" s="1" t="s">
        <v>23</v>
      </c>
      <c r="F28" s="32"/>
      <c r="G28" s="32"/>
    </row>
    <row r="29" ht="15" customHeight="1">
      <c r="B29" s="1" t="s">
        <v>43</v>
      </c>
    </row>
    <row r="30" spans="2:6" ht="15.75">
      <c r="B30" s="154" t="s">
        <v>24</v>
      </c>
      <c r="C30" s="154"/>
      <c r="D30" s="154"/>
      <c r="E30" s="154"/>
      <c r="F30" s="154"/>
    </row>
    <row r="32" ht="21" customHeight="1"/>
  </sheetData>
  <sheetProtection/>
  <mergeCells count="9">
    <mergeCell ref="B30:F30"/>
    <mergeCell ref="A1:G1"/>
    <mergeCell ref="A2:G2"/>
    <mergeCell ref="A11:G11"/>
    <mergeCell ref="A13:A14"/>
    <mergeCell ref="B13:B14"/>
    <mergeCell ref="C13:C14"/>
    <mergeCell ref="D13:F13"/>
    <mergeCell ref="G13:G14"/>
  </mergeCells>
  <printOptions/>
  <pageMargins left="0.9451388888888889" right="0.5513888888888889" top="0.59" bottom="0.57" header="0.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211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7.28125" style="5" customWidth="1"/>
    <col min="2" max="2" width="13.7109375" style="37" customWidth="1"/>
    <col min="3" max="3" width="46.00390625" style="10" customWidth="1"/>
    <col min="4" max="4" width="8.7109375" style="10" customWidth="1"/>
    <col min="5" max="5" width="17.8515625" style="10" customWidth="1"/>
    <col min="6" max="16384" width="11.421875" style="10" customWidth="1"/>
  </cols>
  <sheetData>
    <row r="1" spans="1:5" ht="12">
      <c r="A1" s="163" t="s">
        <v>205</v>
      </c>
      <c r="B1" s="163"/>
      <c r="C1" s="163"/>
      <c r="D1" s="163"/>
      <c r="E1" s="163"/>
    </row>
    <row r="2" ht="8.25" customHeight="1">
      <c r="D2" s="64"/>
    </row>
    <row r="3" spans="1:4" s="1" customFormat="1" ht="12.75">
      <c r="A3" s="5" t="s">
        <v>154</v>
      </c>
      <c r="C3" s="4"/>
      <c r="D3" s="4"/>
    </row>
    <row r="4" spans="1:4" s="102" customFormat="1" ht="12.75">
      <c r="A4" s="103" t="s">
        <v>153</v>
      </c>
      <c r="C4" s="104"/>
      <c r="D4" s="104"/>
    </row>
    <row r="5" spans="1:4" s="102" customFormat="1" ht="12.75">
      <c r="A5" s="103" t="s">
        <v>152</v>
      </c>
      <c r="C5" s="104"/>
      <c r="D5" s="104"/>
    </row>
    <row r="6" spans="1:5" ht="12">
      <c r="A6" s="65" t="s">
        <v>212</v>
      </c>
      <c r="B6" s="167"/>
      <c r="C6" s="170"/>
      <c r="D6" s="171"/>
      <c r="E6" s="170"/>
    </row>
    <row r="7" spans="2:4" ht="12">
      <c r="B7" s="5"/>
      <c r="D7" s="64"/>
    </row>
    <row r="8" spans="1:5" ht="15" customHeight="1">
      <c r="A8" s="164" t="s">
        <v>17</v>
      </c>
      <c r="B8" s="166" t="s">
        <v>99</v>
      </c>
      <c r="C8" s="165" t="s">
        <v>44</v>
      </c>
      <c r="D8" s="166" t="s">
        <v>45</v>
      </c>
      <c r="E8" s="166" t="s">
        <v>46</v>
      </c>
    </row>
    <row r="9" spans="1:5" ht="54.75" customHeight="1">
      <c r="A9" s="164"/>
      <c r="B9" s="168"/>
      <c r="C9" s="169"/>
      <c r="D9" s="166"/>
      <c r="E9" s="166"/>
    </row>
    <row r="10" spans="1:5" ht="12">
      <c r="A10" s="66" t="s">
        <v>19</v>
      </c>
      <c r="B10" s="66" t="s">
        <v>30</v>
      </c>
      <c r="C10" s="67" t="s">
        <v>31</v>
      </c>
      <c r="D10" s="66" t="s">
        <v>32</v>
      </c>
      <c r="E10" s="66" t="s">
        <v>33</v>
      </c>
    </row>
    <row r="11" spans="1:5" s="3" customFormat="1" ht="12.75">
      <c r="A11" s="130"/>
      <c r="B11" s="130"/>
      <c r="C11" s="131" t="s">
        <v>37</v>
      </c>
      <c r="D11" s="89"/>
      <c r="E11" s="132"/>
    </row>
    <row r="12" spans="1:5" s="3" customFormat="1" ht="24">
      <c r="A12" s="89" t="s">
        <v>19</v>
      </c>
      <c r="B12" s="42" t="s">
        <v>104</v>
      </c>
      <c r="C12" s="125" t="s">
        <v>155</v>
      </c>
      <c r="D12" s="126" t="s">
        <v>63</v>
      </c>
      <c r="E12" s="127">
        <v>3</v>
      </c>
    </row>
    <row r="13" spans="1:5" s="36" customFormat="1" ht="24">
      <c r="A13" s="89" t="s">
        <v>30</v>
      </c>
      <c r="B13" s="42" t="s">
        <v>104</v>
      </c>
      <c r="C13" s="125" t="s">
        <v>100</v>
      </c>
      <c r="D13" s="127" t="s">
        <v>101</v>
      </c>
      <c r="E13" s="127">
        <v>3</v>
      </c>
    </row>
    <row r="14" spans="1:5" s="3" customFormat="1" ht="24">
      <c r="A14" s="89" t="s">
        <v>31</v>
      </c>
      <c r="B14" s="42" t="s">
        <v>104</v>
      </c>
      <c r="C14" s="133" t="s">
        <v>110</v>
      </c>
      <c r="D14" s="127" t="s">
        <v>101</v>
      </c>
      <c r="E14" s="127">
        <v>3</v>
      </c>
    </row>
    <row r="15" spans="1:5" s="3" customFormat="1" ht="24">
      <c r="A15" s="89" t="s">
        <v>32</v>
      </c>
      <c r="B15" s="42" t="s">
        <v>104</v>
      </c>
      <c r="C15" s="125" t="s">
        <v>111</v>
      </c>
      <c r="D15" s="126" t="s">
        <v>63</v>
      </c>
      <c r="E15" s="127">
        <v>3</v>
      </c>
    </row>
    <row r="16" spans="1:5" s="3" customFormat="1" ht="24">
      <c r="A16" s="89" t="s">
        <v>33</v>
      </c>
      <c r="B16" s="42" t="s">
        <v>104</v>
      </c>
      <c r="C16" s="125" t="s">
        <v>156</v>
      </c>
      <c r="D16" s="126" t="s">
        <v>63</v>
      </c>
      <c r="E16" s="127">
        <v>3</v>
      </c>
    </row>
    <row r="17" spans="1:5" s="3" customFormat="1" ht="12.75">
      <c r="A17" s="89" t="s">
        <v>34</v>
      </c>
      <c r="B17" s="42" t="s">
        <v>104</v>
      </c>
      <c r="C17" s="125" t="s">
        <v>62</v>
      </c>
      <c r="D17" s="126" t="s">
        <v>68</v>
      </c>
      <c r="E17" s="127">
        <v>1</v>
      </c>
    </row>
    <row r="18" spans="1:5" s="3" customFormat="1" ht="28.5" customHeight="1">
      <c r="A18" s="89" t="s">
        <v>35</v>
      </c>
      <c r="B18" s="42" t="s">
        <v>104</v>
      </c>
      <c r="C18" s="125" t="s">
        <v>16</v>
      </c>
      <c r="D18" s="126" t="s">
        <v>63</v>
      </c>
      <c r="E18" s="127">
        <v>3</v>
      </c>
    </row>
    <row r="19" spans="1:5" ht="28.5" customHeight="1">
      <c r="A19" s="89" t="s">
        <v>38</v>
      </c>
      <c r="B19" s="42" t="s">
        <v>103</v>
      </c>
      <c r="C19" s="43" t="s">
        <v>83</v>
      </c>
      <c r="D19" s="41" t="s">
        <v>52</v>
      </c>
      <c r="E19" s="44">
        <v>87.64</v>
      </c>
    </row>
    <row r="20" spans="1:5" s="3" customFormat="1" ht="28.5" customHeight="1">
      <c r="A20" s="130"/>
      <c r="B20" s="130"/>
      <c r="C20" s="131" t="s">
        <v>36</v>
      </c>
      <c r="D20" s="89"/>
      <c r="E20" s="132"/>
    </row>
    <row r="21" spans="1:5" s="106" customFormat="1" ht="28.5" customHeight="1">
      <c r="A21" s="109" t="s">
        <v>19</v>
      </c>
      <c r="B21" s="108" t="s">
        <v>103</v>
      </c>
      <c r="C21" s="111" t="s">
        <v>157</v>
      </c>
      <c r="D21" s="112" t="s">
        <v>53</v>
      </c>
      <c r="E21" s="110">
        <v>28</v>
      </c>
    </row>
    <row r="22" spans="1:5" s="106" customFormat="1" ht="28.5" customHeight="1">
      <c r="A22" s="109">
        <v>2</v>
      </c>
      <c r="B22" s="108" t="s">
        <v>103</v>
      </c>
      <c r="C22" s="111" t="s">
        <v>168</v>
      </c>
      <c r="D22" s="112" t="s">
        <v>53</v>
      </c>
      <c r="E22" s="113">
        <v>199.29</v>
      </c>
    </row>
    <row r="23" spans="1:14" s="107" customFormat="1" ht="37.5" customHeight="1">
      <c r="A23" s="114">
        <v>3</v>
      </c>
      <c r="B23" s="108" t="s">
        <v>103</v>
      </c>
      <c r="C23" s="111" t="s">
        <v>203</v>
      </c>
      <c r="D23" s="112" t="s">
        <v>53</v>
      </c>
      <c r="E23" s="115">
        <v>183.9</v>
      </c>
      <c r="G23" s="116"/>
      <c r="H23" s="116"/>
      <c r="I23" s="116"/>
      <c r="J23" s="116"/>
      <c r="K23" s="116"/>
      <c r="L23" s="116"/>
      <c r="M23" s="116"/>
      <c r="N23" s="116"/>
    </row>
    <row r="24" spans="1:14" s="107" customFormat="1" ht="41.25" customHeight="1">
      <c r="A24" s="114">
        <v>4</v>
      </c>
      <c r="B24" s="108" t="s">
        <v>103</v>
      </c>
      <c r="C24" s="111" t="s">
        <v>204</v>
      </c>
      <c r="D24" s="112" t="s">
        <v>53</v>
      </c>
      <c r="E24" s="115">
        <v>199.29</v>
      </c>
      <c r="G24" s="116"/>
      <c r="H24" s="116"/>
      <c r="I24" s="116"/>
      <c r="J24" s="116"/>
      <c r="K24" s="116"/>
      <c r="L24" s="116"/>
      <c r="M24" s="116"/>
      <c r="N24" s="116"/>
    </row>
    <row r="25" spans="1:5" s="106" customFormat="1" ht="68.25" customHeight="1">
      <c r="A25" s="109">
        <v>5</v>
      </c>
      <c r="B25" s="108" t="s">
        <v>103</v>
      </c>
      <c r="C25" s="105" t="s">
        <v>161</v>
      </c>
      <c r="D25" s="112" t="s">
        <v>53</v>
      </c>
      <c r="E25" s="44">
        <v>262.71</v>
      </c>
    </row>
    <row r="26" spans="1:5" s="106" customFormat="1" ht="32.25" customHeight="1">
      <c r="A26" s="109">
        <v>6</v>
      </c>
      <c r="B26" s="108" t="s">
        <v>103</v>
      </c>
      <c r="C26" s="111" t="s">
        <v>162</v>
      </c>
      <c r="D26" s="112" t="s">
        <v>53</v>
      </c>
      <c r="E26" s="113">
        <v>209.02</v>
      </c>
    </row>
    <row r="27" spans="1:14" s="107" customFormat="1" ht="37.5" customHeight="1">
      <c r="A27" s="114">
        <v>7</v>
      </c>
      <c r="B27" s="108" t="s">
        <v>103</v>
      </c>
      <c r="C27" s="111" t="s">
        <v>202</v>
      </c>
      <c r="D27" s="112" t="s">
        <v>53</v>
      </c>
      <c r="E27" s="115">
        <v>78.81</v>
      </c>
      <c r="G27" s="116"/>
      <c r="H27" s="116"/>
      <c r="I27" s="116"/>
      <c r="J27" s="116"/>
      <c r="K27" s="116"/>
      <c r="L27" s="116"/>
      <c r="M27" s="116"/>
      <c r="N27" s="116"/>
    </row>
    <row r="28" spans="1:14" s="107" customFormat="1" ht="40.5" customHeight="1">
      <c r="A28" s="114">
        <v>8</v>
      </c>
      <c r="B28" s="108" t="s">
        <v>103</v>
      </c>
      <c r="C28" s="111" t="s">
        <v>175</v>
      </c>
      <c r="D28" s="112" t="s">
        <v>53</v>
      </c>
      <c r="E28" s="115">
        <v>609.09</v>
      </c>
      <c r="G28" s="116"/>
      <c r="H28" s="116"/>
      <c r="I28" s="116"/>
      <c r="J28" s="116"/>
      <c r="K28" s="116"/>
      <c r="L28" s="116"/>
      <c r="M28" s="116"/>
      <c r="N28" s="116"/>
    </row>
    <row r="29" spans="1:5" s="106" customFormat="1" ht="42" customHeight="1">
      <c r="A29" s="109">
        <v>9</v>
      </c>
      <c r="B29" s="108" t="s">
        <v>103</v>
      </c>
      <c r="C29" s="134" t="s">
        <v>170</v>
      </c>
      <c r="D29" s="121" t="s">
        <v>1</v>
      </c>
      <c r="E29" s="114">
        <v>1</v>
      </c>
    </row>
    <row r="30" spans="1:5" s="139" customFormat="1" ht="28.5" customHeight="1">
      <c r="A30" s="137">
        <v>10</v>
      </c>
      <c r="B30" s="138" t="s">
        <v>103</v>
      </c>
      <c r="C30" s="140" t="s">
        <v>158</v>
      </c>
      <c r="D30" s="137" t="s">
        <v>1</v>
      </c>
      <c r="E30" s="141"/>
    </row>
    <row r="31" spans="1:5" s="139" customFormat="1" ht="45.75" customHeight="1">
      <c r="A31" s="137">
        <v>11</v>
      </c>
      <c r="B31" s="138" t="s">
        <v>103</v>
      </c>
      <c r="C31" s="140" t="s">
        <v>159</v>
      </c>
      <c r="D31" s="137" t="s">
        <v>1</v>
      </c>
      <c r="E31" s="141"/>
    </row>
    <row r="32" spans="1:5" s="3" customFormat="1" ht="20.25" customHeight="1">
      <c r="A32" s="130"/>
      <c r="B32" s="130"/>
      <c r="C32" s="131" t="s">
        <v>85</v>
      </c>
      <c r="D32" s="89"/>
      <c r="E32" s="132"/>
    </row>
    <row r="33" spans="1:8" s="1" customFormat="1" ht="25.5" customHeight="1">
      <c r="A33" s="60"/>
      <c r="B33" s="62"/>
      <c r="C33" s="128" t="s">
        <v>164</v>
      </c>
      <c r="D33" s="8"/>
      <c r="E33" s="70"/>
      <c r="G33" s="3"/>
      <c r="H33" s="101"/>
    </row>
    <row r="34" spans="1:8" s="1" customFormat="1" ht="45" customHeight="1">
      <c r="A34" s="60" t="s">
        <v>66</v>
      </c>
      <c r="B34" s="63" t="s">
        <v>106</v>
      </c>
      <c r="C34" s="79" t="s">
        <v>165</v>
      </c>
      <c r="D34" s="8" t="s">
        <v>53</v>
      </c>
      <c r="E34" s="58">
        <v>209.02</v>
      </c>
      <c r="G34" s="3"/>
      <c r="H34" s="101"/>
    </row>
    <row r="35" spans="1:8" s="1" customFormat="1" ht="30" customHeight="1">
      <c r="A35" s="55"/>
      <c r="B35" s="62"/>
      <c r="C35" s="80" t="s">
        <v>15</v>
      </c>
      <c r="D35" s="8" t="s">
        <v>69</v>
      </c>
      <c r="E35" s="58">
        <f>E34*1.6*10</f>
        <v>3344.32</v>
      </c>
      <c r="G35" s="3"/>
      <c r="H35" s="101"/>
    </row>
    <row r="36" spans="1:8" s="1" customFormat="1" ht="51" customHeight="1">
      <c r="A36" s="60" t="s">
        <v>54</v>
      </c>
      <c r="B36" s="42" t="s">
        <v>107</v>
      </c>
      <c r="C36" s="85" t="s">
        <v>166</v>
      </c>
      <c r="D36" s="84" t="s">
        <v>53</v>
      </c>
      <c r="E36" s="96">
        <f>E34</f>
        <v>209.02</v>
      </c>
      <c r="G36" s="3"/>
      <c r="H36" s="101"/>
    </row>
    <row r="37" spans="1:8" s="1" customFormat="1" ht="34.5" customHeight="1">
      <c r="A37" s="55"/>
      <c r="B37" s="62"/>
      <c r="C37" s="97" t="s">
        <v>167</v>
      </c>
      <c r="D37" s="8" t="s">
        <v>53</v>
      </c>
      <c r="E37" s="72">
        <f>E36*1.1</f>
        <v>229.92</v>
      </c>
      <c r="G37" s="3"/>
      <c r="H37" s="101"/>
    </row>
    <row r="38" spans="1:8" s="1" customFormat="1" ht="30.75" customHeight="1">
      <c r="A38" s="55"/>
      <c r="B38" s="62"/>
      <c r="C38" s="80" t="s">
        <v>14</v>
      </c>
      <c r="D38" s="8" t="s">
        <v>69</v>
      </c>
      <c r="E38" s="58">
        <f>E36*5</f>
        <v>1045.1</v>
      </c>
      <c r="G38" s="3"/>
      <c r="H38" s="101"/>
    </row>
    <row r="39" spans="1:8" s="1" customFormat="1" ht="19.5" customHeight="1">
      <c r="A39" s="55"/>
      <c r="B39" s="62"/>
      <c r="C39" s="80" t="s">
        <v>70</v>
      </c>
      <c r="D39" s="8" t="s">
        <v>69</v>
      </c>
      <c r="E39" s="72">
        <f>E36*0.5</f>
        <v>104.51</v>
      </c>
      <c r="G39" s="3"/>
      <c r="H39" s="101"/>
    </row>
    <row r="40" spans="1:8" s="1" customFormat="1" ht="33.75" customHeight="1">
      <c r="A40" s="55"/>
      <c r="B40" s="62"/>
      <c r="C40" s="80" t="s">
        <v>84</v>
      </c>
      <c r="D40" s="77" t="s">
        <v>80</v>
      </c>
      <c r="E40" s="58">
        <v>1</v>
      </c>
      <c r="G40" s="3"/>
      <c r="H40" s="101"/>
    </row>
    <row r="41" spans="1:8" s="1" customFormat="1" ht="39.75" customHeight="1">
      <c r="A41" s="60" t="s">
        <v>48</v>
      </c>
      <c r="B41" s="42" t="s">
        <v>107</v>
      </c>
      <c r="C41" s="85" t="s">
        <v>171</v>
      </c>
      <c r="D41" s="84" t="s">
        <v>47</v>
      </c>
      <c r="E41" s="96">
        <v>108.32</v>
      </c>
      <c r="G41" s="3"/>
      <c r="H41" s="101"/>
    </row>
    <row r="42" spans="1:8" s="1" customFormat="1" ht="25.5" customHeight="1">
      <c r="A42" s="55"/>
      <c r="B42" s="62"/>
      <c r="C42" s="97" t="s">
        <v>167</v>
      </c>
      <c r="D42" s="8" t="s">
        <v>53</v>
      </c>
      <c r="E42" s="72">
        <v>12.36</v>
      </c>
      <c r="G42" s="3"/>
      <c r="H42" s="101"/>
    </row>
    <row r="43" spans="1:8" s="1" customFormat="1" ht="22.5" customHeight="1">
      <c r="A43" s="55"/>
      <c r="B43" s="62"/>
      <c r="C43" s="80" t="s">
        <v>14</v>
      </c>
      <c r="D43" s="8" t="s">
        <v>69</v>
      </c>
      <c r="E43" s="58">
        <v>62</v>
      </c>
      <c r="G43" s="3"/>
      <c r="H43" s="101"/>
    </row>
    <row r="44" spans="1:8" s="1" customFormat="1" ht="24.75" customHeight="1">
      <c r="A44" s="55"/>
      <c r="B44" s="62"/>
      <c r="C44" s="80" t="s">
        <v>70</v>
      </c>
      <c r="D44" s="8" t="s">
        <v>69</v>
      </c>
      <c r="E44" s="72">
        <v>5</v>
      </c>
      <c r="G44" s="3"/>
      <c r="H44" s="101"/>
    </row>
    <row r="45" spans="1:8" s="1" customFormat="1" ht="27.75" customHeight="1">
      <c r="A45" s="60"/>
      <c r="B45" s="62"/>
      <c r="C45" s="128" t="s">
        <v>169</v>
      </c>
      <c r="D45" s="8"/>
      <c r="E45" s="70"/>
      <c r="G45" s="3"/>
      <c r="H45" s="101"/>
    </row>
    <row r="46" spans="1:8" s="1" customFormat="1" ht="41.25" customHeight="1">
      <c r="A46" s="60" t="s">
        <v>66</v>
      </c>
      <c r="B46" s="63" t="s">
        <v>106</v>
      </c>
      <c r="C46" s="79" t="s">
        <v>86</v>
      </c>
      <c r="D46" s="8" t="s">
        <v>53</v>
      </c>
      <c r="E46" s="58">
        <v>199.29</v>
      </c>
      <c r="G46" s="3"/>
      <c r="H46" s="101"/>
    </row>
    <row r="47" spans="1:8" s="1" customFormat="1" ht="29.25" customHeight="1">
      <c r="A47" s="55"/>
      <c r="B47" s="62"/>
      <c r="C47" s="80" t="s">
        <v>15</v>
      </c>
      <c r="D47" s="8" t="s">
        <v>69</v>
      </c>
      <c r="E47" s="58">
        <f>E46*1.6*10</f>
        <v>3188.64</v>
      </c>
      <c r="G47" s="3"/>
      <c r="H47" s="101"/>
    </row>
    <row r="48" spans="1:8" s="1" customFormat="1" ht="48" customHeight="1">
      <c r="A48" s="60" t="s">
        <v>54</v>
      </c>
      <c r="B48" s="63" t="s">
        <v>107</v>
      </c>
      <c r="C48" s="79" t="s">
        <v>87</v>
      </c>
      <c r="D48" s="8" t="s">
        <v>53</v>
      </c>
      <c r="E48" s="58">
        <v>202.35</v>
      </c>
      <c r="G48" s="3"/>
      <c r="H48" s="101"/>
    </row>
    <row r="49" spans="1:8" s="1" customFormat="1" ht="40.5" customHeight="1">
      <c r="A49" s="60"/>
      <c r="B49" s="62"/>
      <c r="C49" s="80" t="s">
        <v>138</v>
      </c>
      <c r="D49" s="8" t="s">
        <v>53</v>
      </c>
      <c r="E49" s="72">
        <f>E48*1.1</f>
        <v>222.59</v>
      </c>
      <c r="G49" s="3"/>
      <c r="H49" s="101"/>
    </row>
    <row r="50" spans="1:8" s="1" customFormat="1" ht="23.25" customHeight="1">
      <c r="A50" s="60"/>
      <c r="B50" s="62"/>
      <c r="C50" s="80" t="s">
        <v>8</v>
      </c>
      <c r="D50" s="8" t="s">
        <v>53</v>
      </c>
      <c r="E50" s="58">
        <f>E48</f>
        <v>202.35</v>
      </c>
      <c r="G50" s="3"/>
      <c r="H50" s="101"/>
    </row>
    <row r="51" spans="1:8" s="1" customFormat="1" ht="23.25" customHeight="1">
      <c r="A51" s="60"/>
      <c r="B51" s="62"/>
      <c r="C51" s="80" t="s">
        <v>9</v>
      </c>
      <c r="D51" s="8" t="s">
        <v>67</v>
      </c>
      <c r="E51" s="72">
        <f>E48*0.4</f>
        <v>80.94</v>
      </c>
      <c r="G51" s="3"/>
      <c r="H51" s="101"/>
    </row>
    <row r="52" spans="1:8" s="1" customFormat="1" ht="31.5" customHeight="1">
      <c r="A52" s="55"/>
      <c r="B52" s="62"/>
      <c r="C52" s="80" t="s">
        <v>84</v>
      </c>
      <c r="D52" s="77" t="s">
        <v>80</v>
      </c>
      <c r="E52" s="58">
        <v>1</v>
      </c>
      <c r="G52" s="3"/>
      <c r="H52" s="101"/>
    </row>
    <row r="53" spans="1:8" s="1" customFormat="1" ht="31.5" customHeight="1">
      <c r="A53" s="60" t="s">
        <v>48</v>
      </c>
      <c r="B53" s="63" t="s">
        <v>107</v>
      </c>
      <c r="C53" s="79" t="s">
        <v>139</v>
      </c>
      <c r="D53" s="8" t="s">
        <v>47</v>
      </c>
      <c r="E53" s="58">
        <v>52.25</v>
      </c>
      <c r="G53" s="3"/>
      <c r="H53" s="101"/>
    </row>
    <row r="54" spans="1:8" s="1" customFormat="1" ht="26.25" customHeight="1">
      <c r="A54" s="60"/>
      <c r="B54" s="62"/>
      <c r="C54" s="80" t="s">
        <v>140</v>
      </c>
      <c r="D54" s="8" t="s">
        <v>64</v>
      </c>
      <c r="E54" s="72">
        <f>E53*1.1</f>
        <v>57.48</v>
      </c>
      <c r="G54" s="3"/>
      <c r="H54" s="101"/>
    </row>
    <row r="55" spans="1:8" s="1" customFormat="1" ht="28.5" customHeight="1">
      <c r="A55" s="55"/>
      <c r="B55" s="62"/>
      <c r="C55" s="80" t="s">
        <v>141</v>
      </c>
      <c r="D55" s="77" t="s">
        <v>80</v>
      </c>
      <c r="E55" s="58">
        <v>1</v>
      </c>
      <c r="G55" s="3"/>
      <c r="H55" s="101"/>
    </row>
    <row r="56" spans="1:5" s="1" customFormat="1" ht="20.25" customHeight="1">
      <c r="A56" s="39"/>
      <c r="B56" s="63"/>
      <c r="C56" s="88" t="s">
        <v>10</v>
      </c>
      <c r="D56" s="41"/>
      <c r="E56" s="44"/>
    </row>
    <row r="57" spans="1:5" s="1" customFormat="1" ht="20.25" customHeight="1">
      <c r="A57" s="39"/>
      <c r="B57" s="63"/>
      <c r="C57" s="88" t="s">
        <v>11</v>
      </c>
      <c r="D57" s="41"/>
      <c r="E57" s="44"/>
    </row>
    <row r="58" spans="1:8" ht="42.75" customHeight="1">
      <c r="A58" s="42" t="s">
        <v>66</v>
      </c>
      <c r="B58" s="63" t="s">
        <v>107</v>
      </c>
      <c r="C58" s="83" t="s">
        <v>142</v>
      </c>
      <c r="D58" s="41" t="s">
        <v>53</v>
      </c>
      <c r="E58" s="44">
        <v>199.29</v>
      </c>
      <c r="G58" s="3"/>
      <c r="H58" s="101"/>
    </row>
    <row r="59" spans="1:8" ht="23.25" customHeight="1">
      <c r="A59" s="42"/>
      <c r="B59" s="68"/>
      <c r="C59" s="81" t="s">
        <v>89</v>
      </c>
      <c r="D59" s="41" t="s">
        <v>67</v>
      </c>
      <c r="E59" s="44">
        <f>E58*0.2</f>
        <v>39.858</v>
      </c>
      <c r="G59" s="3"/>
      <c r="H59" s="101"/>
    </row>
    <row r="60" spans="1:8" ht="22.5" customHeight="1">
      <c r="A60" s="42" t="s">
        <v>54</v>
      </c>
      <c r="B60" s="63" t="s">
        <v>107</v>
      </c>
      <c r="C60" s="135" t="s">
        <v>143</v>
      </c>
      <c r="D60" s="41" t="s">
        <v>53</v>
      </c>
      <c r="E60" s="46">
        <f>E58</f>
        <v>199.29</v>
      </c>
      <c r="G60" s="3"/>
      <c r="H60" s="101"/>
    </row>
    <row r="61" spans="1:5" s="1" customFormat="1" ht="19.5" customHeight="1">
      <c r="A61" s="71"/>
      <c r="B61" s="86"/>
      <c r="C61" s="99" t="s">
        <v>95</v>
      </c>
      <c r="D61" s="58" t="s">
        <v>53</v>
      </c>
      <c r="E61" s="95">
        <f>E60*1.1</f>
        <v>219.22</v>
      </c>
    </row>
    <row r="62" spans="1:8" ht="25.5" customHeight="1">
      <c r="A62" s="42"/>
      <c r="B62" s="68"/>
      <c r="C62" s="136" t="s">
        <v>90</v>
      </c>
      <c r="D62" s="41" t="s">
        <v>69</v>
      </c>
      <c r="E62" s="46">
        <f>E60*1.6*20</f>
        <v>6377.28</v>
      </c>
      <c r="G62" s="3"/>
      <c r="H62" s="101"/>
    </row>
    <row r="63" spans="1:8" s="1" customFormat="1" ht="28.5" customHeight="1">
      <c r="A63" s="55"/>
      <c r="B63" s="62"/>
      <c r="C63" s="80" t="s">
        <v>144</v>
      </c>
      <c r="D63" s="77" t="s">
        <v>80</v>
      </c>
      <c r="E63" s="58">
        <v>1</v>
      </c>
      <c r="G63" s="3"/>
      <c r="H63" s="101"/>
    </row>
    <row r="64" spans="1:8" ht="37.5" customHeight="1">
      <c r="A64" s="42" t="s">
        <v>48</v>
      </c>
      <c r="B64" s="63" t="s">
        <v>107</v>
      </c>
      <c r="C64" s="83" t="s">
        <v>163</v>
      </c>
      <c r="D64" s="41" t="s">
        <v>53</v>
      </c>
      <c r="E64" s="44">
        <v>262.71</v>
      </c>
      <c r="G64" s="3"/>
      <c r="H64" s="101"/>
    </row>
    <row r="65" spans="1:8" ht="23.25" customHeight="1">
      <c r="A65" s="42"/>
      <c r="B65" s="68"/>
      <c r="C65" s="81" t="s">
        <v>12</v>
      </c>
      <c r="D65" s="41" t="s">
        <v>67</v>
      </c>
      <c r="E65" s="46">
        <f>E64*0.2</f>
        <v>52.54</v>
      </c>
      <c r="G65" s="3"/>
      <c r="H65" s="101"/>
    </row>
    <row r="66" spans="1:8" s="1" customFormat="1" ht="29.25" customHeight="1">
      <c r="A66" s="42" t="s">
        <v>55</v>
      </c>
      <c r="B66" s="63" t="s">
        <v>107</v>
      </c>
      <c r="C66" s="83" t="s">
        <v>91</v>
      </c>
      <c r="D66" s="41" t="s">
        <v>53</v>
      </c>
      <c r="E66" s="44">
        <f>E64</f>
        <v>262.71</v>
      </c>
      <c r="G66" s="3"/>
      <c r="H66" s="101"/>
    </row>
    <row r="67" spans="1:8" s="1" customFormat="1" ht="29.25" customHeight="1">
      <c r="A67" s="42"/>
      <c r="B67" s="68"/>
      <c r="C67" s="81" t="s">
        <v>92</v>
      </c>
      <c r="D67" s="41" t="s">
        <v>69</v>
      </c>
      <c r="E67" s="44">
        <f>E66*3</f>
        <v>788.13</v>
      </c>
      <c r="G67" s="3"/>
      <c r="H67" s="101"/>
    </row>
    <row r="68" spans="1:8" s="1" customFormat="1" ht="28.5" customHeight="1">
      <c r="A68" s="42"/>
      <c r="B68" s="68"/>
      <c r="C68" s="81" t="s">
        <v>93</v>
      </c>
      <c r="D68" s="41" t="s">
        <v>69</v>
      </c>
      <c r="E68" s="44">
        <f>E66*2</f>
        <v>525.42</v>
      </c>
      <c r="G68" s="3"/>
      <c r="H68" s="101"/>
    </row>
    <row r="69" spans="1:8" s="1" customFormat="1" ht="31.5" customHeight="1">
      <c r="A69" s="42" t="s">
        <v>56</v>
      </c>
      <c r="B69" s="63" t="s">
        <v>107</v>
      </c>
      <c r="C69" s="83" t="s">
        <v>94</v>
      </c>
      <c r="D69" s="41" t="s">
        <v>53</v>
      </c>
      <c r="E69" s="44">
        <f>E64</f>
        <v>262.71</v>
      </c>
      <c r="G69" s="3"/>
      <c r="H69" s="101"/>
    </row>
    <row r="70" spans="1:8" s="1" customFormat="1" ht="23.25" customHeight="1">
      <c r="A70" s="42"/>
      <c r="B70" s="68"/>
      <c r="C70" s="81" t="s">
        <v>12</v>
      </c>
      <c r="D70" s="41" t="s">
        <v>67</v>
      </c>
      <c r="E70" s="46">
        <f>E69*0.2</f>
        <v>52.54</v>
      </c>
      <c r="G70" s="3"/>
      <c r="H70" s="101"/>
    </row>
    <row r="71" spans="1:8" s="1" customFormat="1" ht="26.25" customHeight="1">
      <c r="A71" s="42"/>
      <c r="B71" s="68"/>
      <c r="C71" s="81" t="s">
        <v>150</v>
      </c>
      <c r="D71" s="41" t="s">
        <v>67</v>
      </c>
      <c r="E71" s="46">
        <f>E69*0.3</f>
        <v>78.81</v>
      </c>
      <c r="G71" s="3"/>
      <c r="H71" s="101"/>
    </row>
    <row r="72" spans="1:8" s="1" customFormat="1" ht="23.25" customHeight="1">
      <c r="A72" s="42"/>
      <c r="B72" s="68"/>
      <c r="C72" s="81" t="s">
        <v>49</v>
      </c>
      <c r="D72" s="41" t="s">
        <v>65</v>
      </c>
      <c r="E72" s="44">
        <v>10</v>
      </c>
      <c r="G72" s="3"/>
      <c r="H72" s="101"/>
    </row>
    <row r="73" spans="1:8" s="1" customFormat="1" ht="23.25" customHeight="1">
      <c r="A73" s="42"/>
      <c r="B73" s="68"/>
      <c r="C73" s="81" t="s">
        <v>71</v>
      </c>
      <c r="D73" s="77" t="s">
        <v>80</v>
      </c>
      <c r="E73" s="44">
        <v>1</v>
      </c>
      <c r="G73" s="3"/>
      <c r="H73" s="101"/>
    </row>
    <row r="74" spans="1:8" s="1" customFormat="1" ht="30.75" customHeight="1">
      <c r="A74" s="42" t="s">
        <v>57</v>
      </c>
      <c r="B74" s="63" t="s">
        <v>107</v>
      </c>
      <c r="C74" s="83" t="s">
        <v>147</v>
      </c>
      <c r="D74" s="41" t="s">
        <v>53</v>
      </c>
      <c r="E74" s="44">
        <v>70.26</v>
      </c>
      <c r="G74" s="3"/>
      <c r="H74" s="101"/>
    </row>
    <row r="75" spans="1:8" s="1" customFormat="1" ht="19.5" customHeight="1">
      <c r="A75" s="42"/>
      <c r="B75" s="68"/>
      <c r="C75" s="81" t="s">
        <v>88</v>
      </c>
      <c r="D75" s="41" t="s">
        <v>53</v>
      </c>
      <c r="E75" s="46">
        <f>E74*1.1</f>
        <v>77.29</v>
      </c>
      <c r="G75" s="3"/>
      <c r="H75" s="101"/>
    </row>
    <row r="76" spans="1:8" s="1" customFormat="1" ht="26.25" customHeight="1">
      <c r="A76" s="42"/>
      <c r="B76" s="68"/>
      <c r="C76" s="81" t="s">
        <v>145</v>
      </c>
      <c r="D76" s="41" t="s">
        <v>53</v>
      </c>
      <c r="E76" s="46">
        <f>E74*1.1</f>
        <v>77.29</v>
      </c>
      <c r="G76" s="3"/>
      <c r="H76" s="101"/>
    </row>
    <row r="77" spans="1:8" s="1" customFormat="1" ht="21.75" customHeight="1">
      <c r="A77" s="42"/>
      <c r="B77" s="68"/>
      <c r="C77" s="81" t="s">
        <v>146</v>
      </c>
      <c r="D77" s="41" t="s">
        <v>53</v>
      </c>
      <c r="E77" s="44">
        <f>E74</f>
        <v>70.26</v>
      </c>
      <c r="G77" s="3"/>
      <c r="H77" s="101"/>
    </row>
    <row r="78" spans="1:8" s="1" customFormat="1" ht="30.75" customHeight="1">
      <c r="A78" s="42" t="s">
        <v>58</v>
      </c>
      <c r="B78" s="63" t="s">
        <v>107</v>
      </c>
      <c r="C78" s="83" t="s">
        <v>148</v>
      </c>
      <c r="D78" s="41" t="s">
        <v>64</v>
      </c>
      <c r="E78" s="44">
        <v>159.68</v>
      </c>
      <c r="G78" s="3"/>
      <c r="H78" s="101"/>
    </row>
    <row r="79" spans="1:8" s="1" customFormat="1" ht="19.5" customHeight="1">
      <c r="A79" s="42"/>
      <c r="B79" s="68"/>
      <c r="C79" s="81" t="s">
        <v>148</v>
      </c>
      <c r="D79" s="41" t="s">
        <v>64</v>
      </c>
      <c r="E79" s="46">
        <f>E78*1.1</f>
        <v>175.65</v>
      </c>
      <c r="G79" s="3"/>
      <c r="H79" s="101"/>
    </row>
    <row r="80" spans="1:8" s="1" customFormat="1" ht="21.75" customHeight="1">
      <c r="A80" s="42"/>
      <c r="B80" s="68"/>
      <c r="C80" s="81" t="s">
        <v>149</v>
      </c>
      <c r="D80" s="77" t="s">
        <v>80</v>
      </c>
      <c r="E80" s="44">
        <v>1</v>
      </c>
      <c r="G80" s="3"/>
      <c r="H80" s="101"/>
    </row>
    <row r="81" spans="1:8" s="1" customFormat="1" ht="24.75" customHeight="1">
      <c r="A81" s="38"/>
      <c r="B81" s="38"/>
      <c r="C81" s="40" t="s">
        <v>13</v>
      </c>
      <c r="D81" s="41"/>
      <c r="E81" s="44"/>
      <c r="G81" s="3"/>
      <c r="H81" s="101"/>
    </row>
    <row r="82" spans="1:8" s="1" customFormat="1" ht="19.5" customHeight="1">
      <c r="A82" s="60"/>
      <c r="B82" s="62"/>
      <c r="C82" s="128" t="s">
        <v>164</v>
      </c>
      <c r="D82" s="8"/>
      <c r="E82" s="70"/>
      <c r="G82" s="3"/>
      <c r="H82" s="101"/>
    </row>
    <row r="83" spans="1:29" s="147" customFormat="1" ht="42.75" customHeight="1">
      <c r="A83" s="142" t="s">
        <v>66</v>
      </c>
      <c r="B83" s="143" t="s">
        <v>107</v>
      </c>
      <c r="C83" s="144" t="s">
        <v>178</v>
      </c>
      <c r="D83" s="145" t="s">
        <v>53</v>
      </c>
      <c r="E83" s="146">
        <v>408.67</v>
      </c>
      <c r="F83" s="3"/>
      <c r="G83" s="10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7" s="1" customFormat="1" ht="34.5" customHeight="1">
      <c r="A84" s="38"/>
      <c r="B84" s="42"/>
      <c r="C84" s="45" t="s">
        <v>173</v>
      </c>
      <c r="D84" s="41" t="s">
        <v>67</v>
      </c>
      <c r="E84" s="46">
        <f>E83*0.2</f>
        <v>81.73</v>
      </c>
      <c r="F84" s="3"/>
      <c r="G84" s="101"/>
    </row>
    <row r="85" spans="1:8" s="1" customFormat="1" ht="29.25" customHeight="1">
      <c r="A85" s="42" t="s">
        <v>54</v>
      </c>
      <c r="B85" s="61" t="s">
        <v>107</v>
      </c>
      <c r="C85" s="43" t="s">
        <v>179</v>
      </c>
      <c r="D85" s="41" t="s">
        <v>53</v>
      </c>
      <c r="E85" s="44">
        <f>E83</f>
        <v>408.67</v>
      </c>
      <c r="G85" s="3"/>
      <c r="H85" s="101"/>
    </row>
    <row r="86" spans="1:8" s="1" customFormat="1" ht="29.25" customHeight="1">
      <c r="A86" s="42"/>
      <c r="B86" s="68"/>
      <c r="C86" s="81" t="s">
        <v>109</v>
      </c>
      <c r="D86" s="41" t="s">
        <v>69</v>
      </c>
      <c r="E86" s="44">
        <f>E85*4</f>
        <v>1634.68</v>
      </c>
      <c r="G86" s="3"/>
      <c r="H86" s="101"/>
    </row>
    <row r="87" spans="1:8" s="1" customFormat="1" ht="28.5" customHeight="1">
      <c r="A87" s="42"/>
      <c r="B87" s="68"/>
      <c r="C87" s="81" t="s">
        <v>93</v>
      </c>
      <c r="D87" s="41" t="s">
        <v>69</v>
      </c>
      <c r="E87" s="44">
        <f>E85*3</f>
        <v>1226.01</v>
      </c>
      <c r="G87" s="3"/>
      <c r="H87" s="101"/>
    </row>
    <row r="88" spans="1:8" s="1" customFormat="1" ht="23.25" customHeight="1">
      <c r="A88" s="42"/>
      <c r="B88" s="68"/>
      <c r="C88" s="81" t="s">
        <v>71</v>
      </c>
      <c r="D88" s="77" t="s">
        <v>80</v>
      </c>
      <c r="E88" s="44">
        <v>1</v>
      </c>
      <c r="G88" s="3"/>
      <c r="H88" s="101"/>
    </row>
    <row r="89" spans="1:8" s="1" customFormat="1" ht="31.5" customHeight="1">
      <c r="A89" s="42" t="s">
        <v>48</v>
      </c>
      <c r="B89" s="63" t="s">
        <v>107</v>
      </c>
      <c r="C89" s="83" t="s">
        <v>180</v>
      </c>
      <c r="D89" s="41" t="s">
        <v>53</v>
      </c>
      <c r="E89" s="44">
        <f>E83</f>
        <v>408.67</v>
      </c>
      <c r="G89" s="3"/>
      <c r="H89" s="101"/>
    </row>
    <row r="90" spans="1:8" s="1" customFormat="1" ht="23.25" customHeight="1">
      <c r="A90" s="42"/>
      <c r="B90" s="68"/>
      <c r="C90" s="81" t="s">
        <v>12</v>
      </c>
      <c r="D90" s="41" t="s">
        <v>67</v>
      </c>
      <c r="E90" s="46">
        <f>E89*0.2</f>
        <v>81.73</v>
      </c>
      <c r="G90" s="3"/>
      <c r="H90" s="101"/>
    </row>
    <row r="91" spans="1:8" s="1" customFormat="1" ht="32.25" customHeight="1">
      <c r="A91" s="42"/>
      <c r="B91" s="68"/>
      <c r="C91" s="81" t="s">
        <v>174</v>
      </c>
      <c r="D91" s="41" t="s">
        <v>67</v>
      </c>
      <c r="E91" s="46">
        <f>E89*0.3</f>
        <v>122.6</v>
      </c>
      <c r="G91" s="3"/>
      <c r="H91" s="101"/>
    </row>
    <row r="92" spans="1:8" s="1" customFormat="1" ht="23.25" customHeight="1">
      <c r="A92" s="42"/>
      <c r="B92" s="68"/>
      <c r="C92" s="81" t="s">
        <v>49</v>
      </c>
      <c r="D92" s="41" t="s">
        <v>65</v>
      </c>
      <c r="E92" s="44">
        <v>20</v>
      </c>
      <c r="G92" s="3"/>
      <c r="H92" s="101"/>
    </row>
    <row r="93" spans="1:8" s="1" customFormat="1" ht="23.25" customHeight="1">
      <c r="A93" s="42"/>
      <c r="B93" s="68"/>
      <c r="C93" s="81" t="s">
        <v>71</v>
      </c>
      <c r="D93" s="77" t="s">
        <v>80</v>
      </c>
      <c r="E93" s="44">
        <v>1</v>
      </c>
      <c r="G93" s="3"/>
      <c r="H93" s="101"/>
    </row>
    <row r="94" spans="1:8" s="1" customFormat="1" ht="19.5" customHeight="1">
      <c r="A94" s="60"/>
      <c r="B94" s="62"/>
      <c r="C94" s="128" t="s">
        <v>169</v>
      </c>
      <c r="D94" s="8"/>
      <c r="E94" s="70"/>
      <c r="G94" s="3"/>
      <c r="H94" s="101"/>
    </row>
    <row r="95" spans="1:8" s="147" customFormat="1" ht="42" customHeight="1">
      <c r="A95" s="142" t="s">
        <v>66</v>
      </c>
      <c r="B95" s="143" t="s">
        <v>107</v>
      </c>
      <c r="C95" s="144" t="s">
        <v>181</v>
      </c>
      <c r="D95" s="145" t="s">
        <v>53</v>
      </c>
      <c r="E95" s="146">
        <v>200.42</v>
      </c>
      <c r="H95" s="148"/>
    </row>
    <row r="96" spans="1:8" s="1" customFormat="1" ht="30" customHeight="1">
      <c r="A96" s="38"/>
      <c r="B96" s="42"/>
      <c r="C96" s="45" t="s">
        <v>173</v>
      </c>
      <c r="D96" s="41" t="s">
        <v>67</v>
      </c>
      <c r="E96" s="46">
        <f>E95*0.2</f>
        <v>40.08</v>
      </c>
      <c r="G96" s="3"/>
      <c r="H96" s="101"/>
    </row>
    <row r="97" spans="1:8" s="1" customFormat="1" ht="30" customHeight="1">
      <c r="A97" s="42" t="s">
        <v>54</v>
      </c>
      <c r="B97" s="61" t="s">
        <v>107</v>
      </c>
      <c r="C97" s="43" t="s">
        <v>108</v>
      </c>
      <c r="D97" s="41" t="s">
        <v>53</v>
      </c>
      <c r="E97" s="44">
        <f>E95</f>
        <v>200.42</v>
      </c>
      <c r="G97" s="3"/>
      <c r="H97" s="101"/>
    </row>
    <row r="98" spans="1:8" s="1" customFormat="1" ht="30" customHeight="1">
      <c r="A98" s="42"/>
      <c r="B98" s="68"/>
      <c r="C98" s="81" t="s">
        <v>109</v>
      </c>
      <c r="D98" s="41" t="s">
        <v>69</v>
      </c>
      <c r="E98" s="44">
        <f>E97*4</f>
        <v>801.68</v>
      </c>
      <c r="G98" s="3"/>
      <c r="H98" s="101"/>
    </row>
    <row r="99" spans="1:8" s="1" customFormat="1" ht="30" customHeight="1">
      <c r="A99" s="42"/>
      <c r="B99" s="68"/>
      <c r="C99" s="81" t="s">
        <v>93</v>
      </c>
      <c r="D99" s="41" t="s">
        <v>69</v>
      </c>
      <c r="E99" s="44">
        <f>E97*3</f>
        <v>601.26</v>
      </c>
      <c r="G99" s="3"/>
      <c r="H99" s="101"/>
    </row>
    <row r="100" spans="1:8" s="1" customFormat="1" ht="30" customHeight="1">
      <c r="A100" s="42"/>
      <c r="B100" s="68"/>
      <c r="C100" s="81" t="s">
        <v>71</v>
      </c>
      <c r="D100" s="77" t="s">
        <v>80</v>
      </c>
      <c r="E100" s="44">
        <v>1</v>
      </c>
      <c r="G100" s="3"/>
      <c r="H100" s="101"/>
    </row>
    <row r="101" spans="1:8" s="1" customFormat="1" ht="30" customHeight="1">
      <c r="A101" s="42" t="s">
        <v>48</v>
      </c>
      <c r="B101" s="63" t="s">
        <v>107</v>
      </c>
      <c r="C101" s="83" t="s">
        <v>172</v>
      </c>
      <c r="D101" s="41" t="s">
        <v>53</v>
      </c>
      <c r="E101" s="44">
        <f>E95</f>
        <v>200.42</v>
      </c>
      <c r="G101" s="3"/>
      <c r="H101" s="101"/>
    </row>
    <row r="102" spans="1:8" s="1" customFormat="1" ht="30" customHeight="1">
      <c r="A102" s="42"/>
      <c r="B102" s="68"/>
      <c r="C102" s="81" t="s">
        <v>12</v>
      </c>
      <c r="D102" s="41" t="s">
        <v>67</v>
      </c>
      <c r="E102" s="46">
        <f>E101*0.2</f>
        <v>40.08</v>
      </c>
      <c r="G102" s="3"/>
      <c r="H102" s="101"/>
    </row>
    <row r="103" spans="1:8" s="1" customFormat="1" ht="30" customHeight="1">
      <c r="A103" s="42"/>
      <c r="B103" s="68"/>
      <c r="C103" s="81" t="s">
        <v>174</v>
      </c>
      <c r="D103" s="41" t="s">
        <v>67</v>
      </c>
      <c r="E103" s="46">
        <f>E101*0.3</f>
        <v>60.13</v>
      </c>
      <c r="G103" s="3"/>
      <c r="H103" s="101"/>
    </row>
    <row r="104" spans="1:8" s="1" customFormat="1" ht="30" customHeight="1">
      <c r="A104" s="42"/>
      <c r="B104" s="68"/>
      <c r="C104" s="81" t="s">
        <v>49</v>
      </c>
      <c r="D104" s="41" t="s">
        <v>65</v>
      </c>
      <c r="E104" s="44">
        <v>20</v>
      </c>
      <c r="G104" s="3"/>
      <c r="H104" s="101"/>
    </row>
    <row r="105" spans="1:8" s="1" customFormat="1" ht="30" customHeight="1">
      <c r="A105" s="42"/>
      <c r="B105" s="68"/>
      <c r="C105" s="81" t="s">
        <v>71</v>
      </c>
      <c r="D105" s="77" t="s">
        <v>80</v>
      </c>
      <c r="E105" s="44">
        <v>1</v>
      </c>
      <c r="G105" s="3"/>
      <c r="H105" s="101"/>
    </row>
    <row r="106" spans="1:8" s="1" customFormat="1" ht="30" customHeight="1">
      <c r="A106" s="60"/>
      <c r="B106" s="62"/>
      <c r="C106" s="128" t="s">
        <v>51</v>
      </c>
      <c r="D106" s="8"/>
      <c r="E106" s="70"/>
      <c r="G106" s="3"/>
      <c r="H106" s="101"/>
    </row>
    <row r="107" spans="1:5" s="1" customFormat="1" ht="30" customHeight="1">
      <c r="A107" s="59"/>
      <c r="B107" s="59"/>
      <c r="C107" s="54" t="s">
        <v>118</v>
      </c>
      <c r="D107" s="8"/>
      <c r="E107" s="9"/>
    </row>
    <row r="108" spans="1:5" s="1" customFormat="1" ht="30" customHeight="1">
      <c r="A108" s="55" t="s">
        <v>66</v>
      </c>
      <c r="B108" s="63" t="s">
        <v>105</v>
      </c>
      <c r="C108" s="91" t="s">
        <v>119</v>
      </c>
      <c r="D108" s="92" t="s">
        <v>78</v>
      </c>
      <c r="E108" s="92">
        <v>4.79</v>
      </c>
    </row>
    <row r="109" spans="1:5" s="1" customFormat="1" ht="30" customHeight="1">
      <c r="A109" s="71"/>
      <c r="B109" s="86"/>
      <c r="C109" s="56" t="s">
        <v>122</v>
      </c>
      <c r="D109" s="92" t="s">
        <v>78</v>
      </c>
      <c r="E109" s="93">
        <f>E108*1.1</f>
        <v>5.269</v>
      </c>
    </row>
    <row r="110" spans="1:5" s="1" customFormat="1" ht="30" customHeight="1">
      <c r="A110" s="55" t="s">
        <v>54</v>
      </c>
      <c r="B110" s="63" t="s">
        <v>105</v>
      </c>
      <c r="C110" s="91" t="s">
        <v>120</v>
      </c>
      <c r="D110" s="92" t="s">
        <v>78</v>
      </c>
      <c r="E110" s="92">
        <v>3.33</v>
      </c>
    </row>
    <row r="111" spans="1:5" s="1" customFormat="1" ht="30" customHeight="1">
      <c r="A111" s="71"/>
      <c r="B111" s="86"/>
      <c r="C111" s="56" t="s">
        <v>123</v>
      </c>
      <c r="D111" s="92" t="s">
        <v>78</v>
      </c>
      <c r="E111" s="93">
        <f>E110*1.1</f>
        <v>3.663</v>
      </c>
    </row>
    <row r="112" spans="1:5" s="1" customFormat="1" ht="30" customHeight="1">
      <c r="A112" s="55" t="s">
        <v>48</v>
      </c>
      <c r="B112" s="63" t="s">
        <v>105</v>
      </c>
      <c r="C112" s="91" t="s">
        <v>121</v>
      </c>
      <c r="D112" s="92" t="s">
        <v>78</v>
      </c>
      <c r="E112" s="92">
        <v>1.57</v>
      </c>
    </row>
    <row r="113" spans="1:5" s="1" customFormat="1" ht="30" customHeight="1">
      <c r="A113" s="71"/>
      <c r="B113" s="86"/>
      <c r="C113" s="56" t="s">
        <v>124</v>
      </c>
      <c r="D113" s="92" t="s">
        <v>78</v>
      </c>
      <c r="E113" s="93">
        <f>E112*1.1</f>
        <v>1.727</v>
      </c>
    </row>
    <row r="114" spans="1:5" s="1" customFormat="1" ht="30" customHeight="1">
      <c r="A114" s="55" t="s">
        <v>55</v>
      </c>
      <c r="B114" s="63" t="s">
        <v>105</v>
      </c>
      <c r="C114" s="91" t="s">
        <v>114</v>
      </c>
      <c r="D114" s="92" t="s">
        <v>78</v>
      </c>
      <c r="E114" s="92">
        <v>0.1</v>
      </c>
    </row>
    <row r="115" spans="1:5" s="1" customFormat="1" ht="30" customHeight="1">
      <c r="A115" s="71"/>
      <c r="B115" s="86"/>
      <c r="C115" s="56" t="s">
        <v>115</v>
      </c>
      <c r="D115" s="92" t="s">
        <v>78</v>
      </c>
      <c r="E115" s="93">
        <f>E114*1.1</f>
        <v>0.11</v>
      </c>
    </row>
    <row r="116" spans="1:239" s="1" customFormat="1" ht="30" customHeight="1">
      <c r="A116" s="75"/>
      <c r="B116" s="69"/>
      <c r="C116" s="76" t="s">
        <v>116</v>
      </c>
      <c r="D116" s="77" t="s">
        <v>80</v>
      </c>
      <c r="E116" s="78">
        <v>1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</row>
    <row r="117" spans="1:5" s="1" customFormat="1" ht="45.75" customHeight="1">
      <c r="A117" s="71" t="s">
        <v>56</v>
      </c>
      <c r="B117" s="63" t="s">
        <v>107</v>
      </c>
      <c r="C117" s="129" t="s">
        <v>98</v>
      </c>
      <c r="D117" s="77" t="s">
        <v>80</v>
      </c>
      <c r="E117" s="44">
        <v>1</v>
      </c>
    </row>
    <row r="118" spans="1:5" s="1" customFormat="1" ht="27" customHeight="1">
      <c r="A118" s="71"/>
      <c r="B118" s="86"/>
      <c r="C118" s="94" t="s">
        <v>82</v>
      </c>
      <c r="D118" s="92" t="s">
        <v>67</v>
      </c>
      <c r="E118" s="92">
        <v>60</v>
      </c>
    </row>
    <row r="119" spans="1:5" s="1" customFormat="1" ht="27" customHeight="1">
      <c r="A119" s="71"/>
      <c r="B119" s="86"/>
      <c r="C119" s="94" t="s">
        <v>50</v>
      </c>
      <c r="D119" s="92" t="s">
        <v>67</v>
      </c>
      <c r="E119" s="92">
        <v>10</v>
      </c>
    </row>
    <row r="120" spans="1:5" s="1" customFormat="1" ht="27" customHeight="1">
      <c r="A120" s="42" t="s">
        <v>57</v>
      </c>
      <c r="B120" s="63" t="s">
        <v>107</v>
      </c>
      <c r="C120" s="43" t="s">
        <v>125</v>
      </c>
      <c r="D120" s="82" t="s">
        <v>64</v>
      </c>
      <c r="E120" s="44">
        <v>12.6</v>
      </c>
    </row>
    <row r="121" spans="1:5" s="1" customFormat="1" ht="27" customHeight="1">
      <c r="A121" s="71"/>
      <c r="B121" s="86"/>
      <c r="C121" s="99" t="s">
        <v>95</v>
      </c>
      <c r="D121" s="58" t="s">
        <v>53</v>
      </c>
      <c r="E121" s="95">
        <f>E120*1.1*2</f>
        <v>27.72</v>
      </c>
    </row>
    <row r="122" spans="1:5" s="1" customFormat="1" ht="27" customHeight="1">
      <c r="A122" s="71"/>
      <c r="B122" s="86"/>
      <c r="C122" s="99" t="s">
        <v>96</v>
      </c>
      <c r="D122" s="58" t="s">
        <v>69</v>
      </c>
      <c r="E122" s="95">
        <f>E120</f>
        <v>12.6</v>
      </c>
    </row>
    <row r="123" spans="1:5" s="1" customFormat="1" ht="27" customHeight="1">
      <c r="A123" s="71"/>
      <c r="B123" s="86"/>
      <c r="C123" s="98" t="s">
        <v>97</v>
      </c>
      <c r="D123" s="8" t="s">
        <v>52</v>
      </c>
      <c r="E123" s="58">
        <v>7.41</v>
      </c>
    </row>
    <row r="124" spans="1:5" s="1" customFormat="1" ht="45.75" customHeight="1">
      <c r="A124" s="71" t="s">
        <v>58</v>
      </c>
      <c r="B124" s="63" t="s">
        <v>107</v>
      </c>
      <c r="C124" s="43" t="s">
        <v>199</v>
      </c>
      <c r="D124" s="77" t="s">
        <v>200</v>
      </c>
      <c r="E124" s="44">
        <v>2</v>
      </c>
    </row>
    <row r="125" spans="1:5" s="1" customFormat="1" ht="45.75" customHeight="1">
      <c r="A125" s="71" t="s">
        <v>198</v>
      </c>
      <c r="B125" s="63" t="s">
        <v>107</v>
      </c>
      <c r="C125" s="43" t="s">
        <v>201</v>
      </c>
      <c r="D125" s="77" t="s">
        <v>200</v>
      </c>
      <c r="E125" s="44">
        <v>54</v>
      </c>
    </row>
    <row r="126" spans="1:5" s="1" customFormat="1" ht="29.25" customHeight="1">
      <c r="A126" s="59"/>
      <c r="B126" s="59"/>
      <c r="C126" s="54" t="s">
        <v>126</v>
      </c>
      <c r="D126" s="8"/>
      <c r="E126" s="9"/>
    </row>
    <row r="127" spans="1:5" s="1" customFormat="1" ht="29.25" customHeight="1">
      <c r="A127" s="55" t="s">
        <v>66</v>
      </c>
      <c r="B127" s="63" t="s">
        <v>106</v>
      </c>
      <c r="C127" s="90" t="s">
        <v>127</v>
      </c>
      <c r="D127" s="8" t="s">
        <v>52</v>
      </c>
      <c r="E127" s="58">
        <v>23.5</v>
      </c>
    </row>
    <row r="128" spans="1:5" s="1" customFormat="1" ht="29.25" customHeight="1">
      <c r="A128" s="55"/>
      <c r="B128" s="86"/>
      <c r="C128" s="73" t="s">
        <v>129</v>
      </c>
      <c r="D128" s="8" t="s">
        <v>52</v>
      </c>
      <c r="E128" s="72">
        <f>E127*1.05</f>
        <v>24.68</v>
      </c>
    </row>
    <row r="129" spans="1:5" s="1" customFormat="1" ht="29.25" customHeight="1">
      <c r="A129" s="71"/>
      <c r="B129" s="86"/>
      <c r="C129" s="73" t="s">
        <v>137</v>
      </c>
      <c r="D129" s="77" t="s">
        <v>80</v>
      </c>
      <c r="E129" s="9">
        <v>1</v>
      </c>
    </row>
    <row r="130" spans="1:5" s="1" customFormat="1" ht="29.25" customHeight="1">
      <c r="A130" s="55" t="s">
        <v>54</v>
      </c>
      <c r="B130" s="63" t="s">
        <v>105</v>
      </c>
      <c r="C130" s="74" t="s">
        <v>128</v>
      </c>
      <c r="D130" s="8" t="s">
        <v>79</v>
      </c>
      <c r="E130" s="93">
        <v>1.2</v>
      </c>
    </row>
    <row r="131" spans="1:5" s="1" customFormat="1" ht="29.25" customHeight="1">
      <c r="A131" s="55"/>
      <c r="B131" s="86"/>
      <c r="C131" s="56" t="s">
        <v>130</v>
      </c>
      <c r="D131" s="8" t="s">
        <v>79</v>
      </c>
      <c r="E131" s="93">
        <f>E130*1.1</f>
        <v>1.32</v>
      </c>
    </row>
    <row r="132" spans="1:239" s="1" customFormat="1" ht="29.25" customHeight="1">
      <c r="A132" s="75"/>
      <c r="B132" s="69"/>
      <c r="C132" s="76" t="s">
        <v>81</v>
      </c>
      <c r="D132" s="77" t="s">
        <v>80</v>
      </c>
      <c r="E132" s="78">
        <v>1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</row>
    <row r="133" spans="1:5" s="1" customFormat="1" ht="29.25" customHeight="1">
      <c r="A133" s="55" t="s">
        <v>48</v>
      </c>
      <c r="B133" s="63" t="s">
        <v>106</v>
      </c>
      <c r="C133" s="90" t="s">
        <v>134</v>
      </c>
      <c r="D133" s="8" t="s">
        <v>52</v>
      </c>
      <c r="E133" s="58">
        <v>29</v>
      </c>
    </row>
    <row r="134" spans="1:5" s="1" customFormat="1" ht="29.25" customHeight="1">
      <c r="A134" s="55"/>
      <c r="B134" s="86"/>
      <c r="C134" s="73" t="s">
        <v>135</v>
      </c>
      <c r="D134" s="8" t="s">
        <v>52</v>
      </c>
      <c r="E134" s="72">
        <f>E133*1.05</f>
        <v>30.45</v>
      </c>
    </row>
    <row r="135" spans="1:5" s="1" customFormat="1" ht="29.25" customHeight="1">
      <c r="A135" s="55" t="s">
        <v>55</v>
      </c>
      <c r="B135" s="42" t="s">
        <v>102</v>
      </c>
      <c r="C135" s="74" t="s">
        <v>131</v>
      </c>
      <c r="D135" s="8" t="s">
        <v>53</v>
      </c>
      <c r="E135" s="57">
        <v>213.35</v>
      </c>
    </row>
    <row r="136" spans="1:5" s="1" customFormat="1" ht="31.5" customHeight="1">
      <c r="A136" s="55"/>
      <c r="B136" s="39"/>
      <c r="C136" s="74" t="s">
        <v>133</v>
      </c>
      <c r="D136" s="8" t="s">
        <v>53</v>
      </c>
      <c r="E136" s="57">
        <v>118.64</v>
      </c>
    </row>
    <row r="137" spans="1:5" s="1" customFormat="1" ht="31.5" customHeight="1">
      <c r="A137" s="55"/>
      <c r="B137" s="39"/>
      <c r="C137" s="74" t="s">
        <v>132</v>
      </c>
      <c r="D137" s="8" t="s">
        <v>53</v>
      </c>
      <c r="E137" s="57">
        <v>116.05</v>
      </c>
    </row>
    <row r="138" spans="1:5" s="1" customFormat="1" ht="42" customHeight="1">
      <c r="A138" s="55" t="s">
        <v>56</v>
      </c>
      <c r="B138" s="63" t="s">
        <v>106</v>
      </c>
      <c r="C138" s="79" t="s">
        <v>136</v>
      </c>
      <c r="D138" s="8" t="s">
        <v>53</v>
      </c>
      <c r="E138" s="96">
        <f>E135</f>
        <v>213.35</v>
      </c>
    </row>
    <row r="139" spans="1:5" s="1" customFormat="1" ht="30" customHeight="1">
      <c r="A139" s="55"/>
      <c r="B139" s="62"/>
      <c r="C139" s="80" t="s">
        <v>113</v>
      </c>
      <c r="D139" s="8" t="s">
        <v>52</v>
      </c>
      <c r="E139" s="72">
        <v>17</v>
      </c>
    </row>
    <row r="140" spans="1:5" s="1" customFormat="1" ht="30" customHeight="1">
      <c r="A140" s="71"/>
      <c r="B140" s="86"/>
      <c r="C140" s="73" t="s">
        <v>112</v>
      </c>
      <c r="D140" s="77" t="s">
        <v>80</v>
      </c>
      <c r="E140" s="9">
        <v>1</v>
      </c>
    </row>
    <row r="141" spans="1:5" s="1" customFormat="1" ht="42.75" customHeight="1">
      <c r="A141" s="59"/>
      <c r="B141" s="59"/>
      <c r="C141" s="54" t="s">
        <v>176</v>
      </c>
      <c r="D141" s="8"/>
      <c r="E141" s="9"/>
    </row>
    <row r="142" spans="1:5" s="1" customFormat="1" ht="58.5" customHeight="1">
      <c r="A142" s="71" t="s">
        <v>66</v>
      </c>
      <c r="B142" s="63" t="s">
        <v>107</v>
      </c>
      <c r="C142" s="105" t="s">
        <v>183</v>
      </c>
      <c r="D142" s="77" t="s">
        <v>80</v>
      </c>
      <c r="E142" s="44">
        <v>1</v>
      </c>
    </row>
    <row r="143" spans="1:5" s="1" customFormat="1" ht="30" customHeight="1">
      <c r="A143" s="71"/>
      <c r="B143" s="86"/>
      <c r="C143" s="73" t="s">
        <v>194</v>
      </c>
      <c r="D143" s="77" t="s">
        <v>80</v>
      </c>
      <c r="E143" s="9">
        <v>1</v>
      </c>
    </row>
    <row r="144" spans="1:5" s="1" customFormat="1" ht="33.75" customHeight="1">
      <c r="A144" s="71"/>
      <c r="B144" s="86"/>
      <c r="C144" s="73" t="s">
        <v>195</v>
      </c>
      <c r="D144" s="77" t="s">
        <v>80</v>
      </c>
      <c r="E144" s="9">
        <v>1</v>
      </c>
    </row>
    <row r="145" spans="1:5" s="1" customFormat="1" ht="31.5" customHeight="1">
      <c r="A145" s="55"/>
      <c r="B145" s="62"/>
      <c r="C145" s="80" t="s">
        <v>185</v>
      </c>
      <c r="D145" s="8" t="s">
        <v>65</v>
      </c>
      <c r="E145" s="72">
        <v>3</v>
      </c>
    </row>
    <row r="146" spans="1:5" s="1" customFormat="1" ht="31.5" customHeight="1">
      <c r="A146" s="55"/>
      <c r="B146" s="62"/>
      <c r="C146" s="80" t="s">
        <v>186</v>
      </c>
      <c r="D146" s="8" t="s">
        <v>65</v>
      </c>
      <c r="E146" s="72">
        <v>4</v>
      </c>
    </row>
    <row r="147" spans="1:5" s="1" customFormat="1" ht="31.5" customHeight="1">
      <c r="A147" s="55"/>
      <c r="B147" s="62"/>
      <c r="C147" s="80" t="s">
        <v>184</v>
      </c>
      <c r="D147" s="8" t="s">
        <v>65</v>
      </c>
      <c r="E147" s="72">
        <v>31</v>
      </c>
    </row>
    <row r="148" spans="1:5" s="1" customFormat="1" ht="31.5" customHeight="1">
      <c r="A148" s="55"/>
      <c r="B148" s="62"/>
      <c r="C148" s="80" t="s">
        <v>187</v>
      </c>
      <c r="D148" s="8" t="s">
        <v>65</v>
      </c>
      <c r="E148" s="72">
        <v>3</v>
      </c>
    </row>
    <row r="149" spans="1:5" s="1" customFormat="1" ht="31.5" customHeight="1">
      <c r="A149" s="55"/>
      <c r="B149" s="62"/>
      <c r="C149" s="80" t="s">
        <v>193</v>
      </c>
      <c r="D149" s="8" t="s">
        <v>65</v>
      </c>
      <c r="E149" s="72">
        <v>7</v>
      </c>
    </row>
    <row r="150" spans="1:8" s="1" customFormat="1" ht="25.5" customHeight="1">
      <c r="A150" s="55"/>
      <c r="B150" s="62"/>
      <c r="C150" s="80" t="s">
        <v>192</v>
      </c>
      <c r="D150" s="8" t="s">
        <v>65</v>
      </c>
      <c r="E150" s="72">
        <v>4</v>
      </c>
      <c r="H150" s="3"/>
    </row>
    <row r="151" spans="1:8" s="1" customFormat="1" ht="24.75" customHeight="1">
      <c r="A151" s="55"/>
      <c r="B151" s="62"/>
      <c r="C151" s="80" t="s">
        <v>191</v>
      </c>
      <c r="D151" s="8" t="s">
        <v>65</v>
      </c>
      <c r="E151" s="72">
        <v>8</v>
      </c>
      <c r="H151" s="10"/>
    </row>
    <row r="152" spans="1:5" s="1" customFormat="1" ht="25.5" customHeight="1">
      <c r="A152" s="55"/>
      <c r="B152" s="62"/>
      <c r="C152" s="80" t="s">
        <v>189</v>
      </c>
      <c r="D152" s="8" t="s">
        <v>65</v>
      </c>
      <c r="E152" s="72">
        <v>19</v>
      </c>
    </row>
    <row r="153" spans="1:5" s="1" customFormat="1" ht="25.5" customHeight="1">
      <c r="A153" s="55"/>
      <c r="B153" s="62"/>
      <c r="C153" s="80" t="s">
        <v>190</v>
      </c>
      <c r="D153" s="8" t="s">
        <v>65</v>
      </c>
      <c r="E153" s="72">
        <v>20</v>
      </c>
    </row>
    <row r="154" spans="1:5" s="1" customFormat="1" ht="53.25" customHeight="1">
      <c r="A154" s="55"/>
      <c r="B154" s="62"/>
      <c r="C154" s="149" t="s">
        <v>196</v>
      </c>
      <c r="D154" s="8" t="s">
        <v>65</v>
      </c>
      <c r="E154" s="72">
        <v>2</v>
      </c>
    </row>
    <row r="155" spans="1:5" s="1" customFormat="1" ht="30" customHeight="1">
      <c r="A155" s="71"/>
      <c r="B155" s="86"/>
      <c r="C155" s="105" t="s">
        <v>197</v>
      </c>
      <c r="D155" s="77" t="s">
        <v>80</v>
      </c>
      <c r="E155" s="9">
        <v>1</v>
      </c>
    </row>
    <row r="156" spans="1:5" s="1" customFormat="1" ht="68.25" customHeight="1">
      <c r="A156" s="71" t="s">
        <v>54</v>
      </c>
      <c r="B156" s="63" t="s">
        <v>107</v>
      </c>
      <c r="C156" s="105" t="s">
        <v>177</v>
      </c>
      <c r="D156" s="77" t="s">
        <v>80</v>
      </c>
      <c r="E156" s="44">
        <v>1</v>
      </c>
    </row>
    <row r="157" spans="1:5" s="3" customFormat="1" ht="30" customHeight="1">
      <c r="A157" s="71" t="s">
        <v>48</v>
      </c>
      <c r="B157" s="63" t="s">
        <v>107</v>
      </c>
      <c r="C157" s="150" t="s">
        <v>188</v>
      </c>
      <c r="D157" s="77" t="s">
        <v>1</v>
      </c>
      <c r="E157" s="44">
        <v>1</v>
      </c>
    </row>
    <row r="158" spans="1:5" ht="30" customHeight="1">
      <c r="A158" s="47"/>
      <c r="B158" s="42"/>
      <c r="C158" s="48" t="s">
        <v>59</v>
      </c>
      <c r="D158" s="117"/>
      <c r="E158" s="117"/>
    </row>
    <row r="159" spans="1:5" ht="30" customHeight="1">
      <c r="A159" s="47"/>
      <c r="B159" s="39"/>
      <c r="C159" s="159" t="s">
        <v>206</v>
      </c>
      <c r="D159" s="160"/>
      <c r="E159" s="161"/>
    </row>
    <row r="160" spans="1:5" ht="30" customHeight="1">
      <c r="A160" s="49"/>
      <c r="B160" s="42"/>
      <c r="C160" s="162" t="s">
        <v>60</v>
      </c>
      <c r="D160" s="162"/>
      <c r="E160" s="162"/>
    </row>
    <row r="161" spans="1:5" ht="21" customHeight="1">
      <c r="A161" s="50"/>
      <c r="B161" s="52"/>
      <c r="C161" s="51"/>
      <c r="D161" s="51"/>
      <c r="E161" s="51"/>
    </row>
    <row r="162" spans="1:2" ht="21" customHeight="1">
      <c r="A162" s="10" t="s">
        <v>61</v>
      </c>
      <c r="B162" s="10"/>
    </row>
    <row r="163" ht="12">
      <c r="B163" s="10"/>
    </row>
    <row r="164" ht="12">
      <c r="B164" s="10"/>
    </row>
    <row r="165" ht="12">
      <c r="B165" s="10"/>
    </row>
    <row r="166" ht="12">
      <c r="B166" s="10"/>
    </row>
    <row r="167" ht="12">
      <c r="B167" s="10"/>
    </row>
    <row r="168" ht="12">
      <c r="B168" s="10"/>
    </row>
    <row r="169" ht="12">
      <c r="B169" s="10"/>
    </row>
    <row r="170" ht="12">
      <c r="B170" s="10"/>
    </row>
    <row r="171" ht="12">
      <c r="B171" s="10"/>
    </row>
    <row r="172" ht="12">
      <c r="B172" s="10"/>
    </row>
    <row r="173" ht="12">
      <c r="B173" s="10"/>
    </row>
    <row r="174" ht="12">
      <c r="B174" s="10"/>
    </row>
    <row r="175" ht="12">
      <c r="B175" s="10"/>
    </row>
    <row r="176" ht="12">
      <c r="B176" s="10"/>
    </row>
    <row r="177" ht="12">
      <c r="B177" s="10"/>
    </row>
    <row r="178" ht="12">
      <c r="B178" s="10"/>
    </row>
    <row r="179" ht="12">
      <c r="B179" s="10"/>
    </row>
    <row r="180" ht="12">
      <c r="B180" s="10"/>
    </row>
    <row r="181" ht="12">
      <c r="B181" s="10"/>
    </row>
    <row r="182" ht="12">
      <c r="B182" s="10"/>
    </row>
    <row r="183" ht="12">
      <c r="B183" s="10"/>
    </row>
    <row r="184" ht="12">
      <c r="B184" s="10"/>
    </row>
    <row r="185" ht="12">
      <c r="B185" s="10"/>
    </row>
    <row r="186" ht="12">
      <c r="B186" s="10"/>
    </row>
    <row r="187" ht="12">
      <c r="B187" s="10"/>
    </row>
    <row r="188" ht="12">
      <c r="B188" s="10"/>
    </row>
    <row r="189" ht="12">
      <c r="B189" s="10"/>
    </row>
    <row r="190" ht="12">
      <c r="B190" s="10"/>
    </row>
    <row r="191" ht="12">
      <c r="B191" s="10"/>
    </row>
    <row r="192" ht="12">
      <c r="B192" s="10"/>
    </row>
    <row r="193" ht="12">
      <c r="B193" s="10"/>
    </row>
    <row r="194" ht="12">
      <c r="B194" s="10"/>
    </row>
    <row r="195" ht="12">
      <c r="B195" s="10"/>
    </row>
    <row r="196" ht="12">
      <c r="B196" s="10"/>
    </row>
    <row r="197" ht="12">
      <c r="B197" s="10"/>
    </row>
    <row r="198" ht="12">
      <c r="B198" s="10"/>
    </row>
    <row r="199" ht="12">
      <c r="B199" s="10"/>
    </row>
    <row r="200" ht="12">
      <c r="B200" s="10"/>
    </row>
    <row r="201" ht="12">
      <c r="B201" s="10"/>
    </row>
    <row r="202" ht="12">
      <c r="B202" s="10"/>
    </row>
    <row r="203" ht="12">
      <c r="B203" s="10"/>
    </row>
    <row r="204" ht="12">
      <c r="B204" s="10"/>
    </row>
    <row r="205" ht="12">
      <c r="B205" s="10"/>
    </row>
    <row r="206" ht="12">
      <c r="B206" s="10"/>
    </row>
    <row r="207" ht="12">
      <c r="B207" s="10"/>
    </row>
    <row r="208" ht="12">
      <c r="B208" s="10"/>
    </row>
    <row r="209" ht="12.75">
      <c r="B209" s="1"/>
    </row>
    <row r="210" ht="12.75">
      <c r="B210" s="3"/>
    </row>
    <row r="211" ht="12">
      <c r="B211" s="53"/>
    </row>
  </sheetData>
  <sheetProtection/>
  <mergeCells count="8">
    <mergeCell ref="C159:E159"/>
    <mergeCell ref="C160:E160"/>
    <mergeCell ref="A1:E1"/>
    <mergeCell ref="A8:A9"/>
    <mergeCell ref="C8:C9"/>
    <mergeCell ref="B8:B9"/>
    <mergeCell ref="D8:D9"/>
    <mergeCell ref="E8:E9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Zoja</dc:creator>
  <cp:keywords/>
  <dc:description/>
  <cp:lastModifiedBy>Darbinieks</cp:lastModifiedBy>
  <cp:lastPrinted>2016-03-07T05:26:54Z</cp:lastPrinted>
  <dcterms:created xsi:type="dcterms:W3CDTF">2013-04-20T14:04:32Z</dcterms:created>
  <dcterms:modified xsi:type="dcterms:W3CDTF">2016-05-09T12:14:18Z</dcterms:modified>
  <cp:category/>
  <cp:version/>
  <cp:contentType/>
  <cp:contentStatus/>
</cp:coreProperties>
</file>