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45" windowWidth="19440" windowHeight="11820" activeTab="0"/>
  </bookViews>
  <sheets>
    <sheet name="Lapa1" sheetId="1" r:id="rId1"/>
    <sheet name="Lapa2" sheetId="2" r:id="rId2"/>
    <sheet name="Lapa3" sheetId="3" r:id="rId3"/>
  </sheets>
  <externalReferences>
    <externalReference r:id="rId6"/>
  </externalReferences>
  <definedNames/>
  <calcPr calcId="145621"/>
</workbook>
</file>

<file path=xl/sharedStrings.xml><?xml version="1.0" encoding="utf-8"?>
<sst xmlns="http://schemas.openxmlformats.org/spreadsheetml/2006/main" count="625" uniqueCount="284">
  <si>
    <t>APSTIPRINU</t>
  </si>
  <si>
    <t>___________________________________</t>
  </si>
  <si>
    <t xml:space="preserve">(pasūtītāja paraksts un tā atšifrējums)                </t>
  </si>
  <si>
    <t>z.v.</t>
  </si>
  <si>
    <t>_______.gada ____._____________</t>
  </si>
  <si>
    <t>BŪVNIECĪBAS KOPTĀME</t>
  </si>
  <si>
    <r>
      <t>Objekta nosaukums:</t>
    </r>
    <r>
      <rPr>
        <b/>
        <sz val="9"/>
        <rFont val="Times New Roman"/>
        <family val="1"/>
      </rPr>
      <t xml:space="preserve">   Dricānu vidusskolas internāta interjera projekts</t>
    </r>
  </si>
  <si>
    <t>Objekta adrese:          Dricāni ,Dricānu pagasts, Rēzeknes novads</t>
  </si>
  <si>
    <t>Pasūtītājs:    Dricānu pagasta pārvalde</t>
  </si>
  <si>
    <t>Nr.p.k.</t>
  </si>
  <si>
    <t>Objekta nosaukums</t>
  </si>
  <si>
    <t>Objekta izmaksas (EUR)</t>
  </si>
  <si>
    <t>1.</t>
  </si>
  <si>
    <t>KOPĀ (bez PVN)</t>
  </si>
  <si>
    <t>PVN 21%</t>
  </si>
  <si>
    <t>PAVISAM KOPĀ</t>
  </si>
  <si>
    <t xml:space="preserve">Sastādīja : </t>
  </si>
  <si>
    <t>_____________________________________________________________________</t>
  </si>
  <si>
    <t>(paraksts un tā atšifrējums, datums)</t>
  </si>
  <si>
    <t>Kopsavilkuma aprēķini par darbu vai konstruktīvo elementu veidiem</t>
  </si>
  <si>
    <t>Par kopējo summu, EUR</t>
  </si>
  <si>
    <t>Kopējā darbietilpība, c/h</t>
  </si>
  <si>
    <t xml:space="preserve">Tāme sastādīta 2014.gada </t>
  </si>
  <si>
    <t>Darba veids vai konstruktīvā elementa nosaukums</t>
  </si>
  <si>
    <t>Tāmes izmaksas        (EUR)</t>
  </si>
  <si>
    <t>Tai skaitā</t>
  </si>
  <si>
    <t>Darbietilpība                     (c/h)</t>
  </si>
  <si>
    <t>Darba alga                 (EUR)</t>
  </si>
  <si>
    <t>Materiāli                       (EUR)</t>
  </si>
  <si>
    <t>Mehānismi             (EUR)</t>
  </si>
  <si>
    <t>2.</t>
  </si>
  <si>
    <t>3.</t>
  </si>
  <si>
    <t>4.</t>
  </si>
  <si>
    <t>5.</t>
  </si>
  <si>
    <t>6.</t>
  </si>
  <si>
    <t>7.</t>
  </si>
  <si>
    <t>Demontāžas darbi</t>
  </si>
  <si>
    <t>Būvlaukuma sagatavošana un uzturēšana</t>
  </si>
  <si>
    <t>Sienas , starpsienas. Ailas. Apdares darbi</t>
  </si>
  <si>
    <t xml:space="preserve">Grīdas </t>
  </si>
  <si>
    <t>Iekšējie aukstā  ūdensvada tīkli - U-1., Iekšējie karstā  ūdensvada tīkli - S3,   Iekšējie sadzīves kanalizācijas tīkli - K-1., Santehnika</t>
  </si>
  <si>
    <t>DVP izstrāde ( būvuzņēmējam)</t>
  </si>
  <si>
    <t>Kopā</t>
  </si>
  <si>
    <t>Virsizdevumi (…...%)</t>
  </si>
  <si>
    <t>t.sk. darba aizsardzība</t>
  </si>
  <si>
    <t>Peļņa(…..%)</t>
  </si>
  <si>
    <t>Darba devēja sociālais nodoklis (23,59%)</t>
  </si>
  <si>
    <t>PVN ( 21 % )</t>
  </si>
  <si>
    <t>Pavisam kopā</t>
  </si>
  <si>
    <t>Sastādīja</t>
  </si>
  <si>
    <t>Būbdarbu apjomi  Nr.1</t>
  </si>
  <si>
    <t>Tāme sastādīta 2014.gada tirgus cenās, pamatojoties uz IN .UKT sadaļas rasējumiem</t>
  </si>
  <si>
    <t>Darba nosaukums</t>
  </si>
  <si>
    <t>Mērvienība</t>
  </si>
  <si>
    <t>Daudzums</t>
  </si>
  <si>
    <t xml:space="preserve"> Ar iekštelpu remontu saistīti demontāžas darbi</t>
  </si>
  <si>
    <t xml:space="preserve"> Iekšējo starpsienu demontāža</t>
  </si>
  <si>
    <t xml:space="preserve"> m²</t>
  </si>
  <si>
    <t>2</t>
  </si>
  <si>
    <t>Santehnikas   demontāža renovējamo telpu robežās (izlietnes ar pieslēgumiem, podi ar skalojamām kastēm un pieslēgumiem)</t>
  </si>
  <si>
    <t xml:space="preserve"> gab</t>
  </si>
  <si>
    <t xml:space="preserve"> 3</t>
  </si>
  <si>
    <t xml:space="preserve"> Esošu betona flīžu ar pamatni demontāža</t>
  </si>
  <si>
    <t>m²</t>
  </si>
  <si>
    <t xml:space="preserve"> 4</t>
  </si>
  <si>
    <t xml:space="preserve"> Esošu flīžu grīdas segumu, ieskaitot  grīdlīstes,   demontāža</t>
  </si>
  <si>
    <t>5</t>
  </si>
  <si>
    <t xml:space="preserve"> Esošu grīdas segumu  preskartons, linolejs, ieskaitot  grīdlīstes,    demontāža</t>
  </si>
  <si>
    <t>6</t>
  </si>
  <si>
    <t>Apkures radiatoru   demontāža renovējamo telpu robežās (telpas, kur paredzēti sienu flīzēšanas darbi, pēc flīzēšanas darbiem, radiatoru montāža, nostiprināšana, pieslegums, atgaisošana)</t>
  </si>
  <si>
    <t>kompl</t>
  </si>
  <si>
    <t>7</t>
  </si>
  <si>
    <t xml:space="preserve"> Esošo sienu flīžu apdares demontāža</t>
  </si>
  <si>
    <t>8</t>
  </si>
  <si>
    <t xml:space="preserve"> Esošo sienu tīrīšana, mazgašana apdares (tapetes, eļļas krāsojums u.c.) demontāža</t>
  </si>
  <si>
    <t>9</t>
  </si>
  <si>
    <t xml:space="preserve"> Esošo dzelzbetona griestu paneļu tīrīšana, mazgašana  </t>
  </si>
  <si>
    <t>10</t>
  </si>
  <si>
    <t>Ugunsdzēsības signalizācijas -dūmu detektoru noņemšana,  pieslēgums, pēc griestu apdares darbiem, renovējamo telpu robežās</t>
  </si>
  <si>
    <t>obj</t>
  </si>
  <si>
    <t>11</t>
  </si>
  <si>
    <t xml:space="preserve"> Esošu kāpņu margu demontāža (no 1. uz 2. stāvu)</t>
  </si>
  <si>
    <t>12</t>
  </si>
  <si>
    <t xml:space="preserve"> Stikla bloku mūra  demontāža</t>
  </si>
  <si>
    <t xml:space="preserve">  m²</t>
  </si>
  <si>
    <t>13</t>
  </si>
  <si>
    <t xml:space="preserve">Durvju bloku demontāža   </t>
  </si>
  <si>
    <t>gab</t>
  </si>
  <si>
    <t>14</t>
  </si>
  <si>
    <t>Būvgružu  iekraušana konteinerī ,  aizvešana, utilizācija ( stikls un citi būvniecības  atkritumi)</t>
  </si>
  <si>
    <t>m³</t>
  </si>
  <si>
    <t>15</t>
  </si>
  <si>
    <t>16</t>
  </si>
  <si>
    <t>Kopā:</t>
  </si>
  <si>
    <t>Materiālu, grunts apmaiņas un būvgružu transporta izdevumi:</t>
  </si>
  <si>
    <t>Tiešās izmaksas kopā:</t>
  </si>
  <si>
    <t>Sastādīja:</t>
  </si>
  <si>
    <t>Būbdarbu apjomi  Nr.2</t>
  </si>
  <si>
    <t>Tāme sastādīta 2014.gada tirgus cenās, pamatojoties uz  IN.UKT sadaļas rasējumiem</t>
  </si>
  <si>
    <t>Celtniecības - noliktavas vagoniņa atvešana, pieslēgšana, nomas izmaksas, aizvešana</t>
  </si>
  <si>
    <t>gb.</t>
  </si>
  <si>
    <t>Celtniecības -  vagoniņa atvešana, pieslēgšana, nomas izmaksas, aizvešana</t>
  </si>
  <si>
    <t xml:space="preserve">Autoceltnis - iekraušanas, izkraušanas mehānismi (ieskaitot vagoniņu izkraušanu un uzstādīšanu) </t>
  </si>
  <si>
    <t>m/h</t>
  </si>
  <si>
    <t>Tualetes atvešana, pieslēgšana, nomas izmaksas, aizvešana</t>
  </si>
  <si>
    <t>kpl.</t>
  </si>
  <si>
    <t>Būvgružu, celtniecības lielais  konteiners</t>
  </si>
  <si>
    <t>mēneši</t>
  </si>
  <si>
    <t>Teritorijas (būvgružu zonā) un objekta  remontējamo telpu   uzkopšana pēc apdares darbiem</t>
  </si>
  <si>
    <t>Būbdarbu apjomi  Nr.3</t>
  </si>
  <si>
    <t>Sienas, starpsienas. Ailas. Apdares darbi</t>
  </si>
  <si>
    <t>Tāme sastādīta 2014.gada tirgus cenās, pamatojoties uz IN sadaļas rasējumiem</t>
  </si>
  <si>
    <t>Sienas, Starpsienas</t>
  </si>
  <si>
    <t>1</t>
  </si>
  <si>
    <t xml:space="preserve"> Ailas aizmūrēšana ar stikla blokiem, sānu ailas apmetums, apdare</t>
  </si>
  <si>
    <t>Stikla bloki</t>
  </si>
  <si>
    <t>Mūrjava</t>
  </si>
  <si>
    <t>Palīgmateriāli, stiprinājumi -enkuri (savienojumam ar esošo mūri), mūra armējums</t>
  </si>
  <si>
    <t>kpl</t>
  </si>
  <si>
    <t>Apmetuma java</t>
  </si>
  <si>
    <t>kg</t>
  </si>
  <si>
    <t>Apdares  materiāls</t>
  </si>
  <si>
    <t>aila</t>
  </si>
  <si>
    <t>Iekšējās palodzes montāža</t>
  </si>
  <si>
    <t xml:space="preserve">m </t>
  </si>
  <si>
    <t xml:space="preserve">Balta PVC palodze 300mm </t>
  </si>
  <si>
    <t>m</t>
  </si>
  <si>
    <t>Montāžas stiprinājumi (PVC palodžu montāžai)</t>
  </si>
  <si>
    <t>3</t>
  </si>
  <si>
    <t>Durvju ailas aizmūrēšana ar ķieģeļiem, b=120 mm  (telpa Nr.101), apmetums no 2 pusēm (4 m²)</t>
  </si>
  <si>
    <t>Celtniecības ķieģeļi</t>
  </si>
  <si>
    <t>durvju ailas aizdarīšanu var aizstāt ar metāla karkasu profiliem,  riģipša apšūšanu no x  2 pusēm, un skaņas izolācijas ieklāšanu</t>
  </si>
  <si>
    <t>4</t>
  </si>
  <si>
    <t xml:space="preserve">Tualetes starpsienas  uzstādīšana </t>
  </si>
  <si>
    <t>Tualešu starpsienas , CONA 70</t>
  </si>
  <si>
    <t>Skrūves, dībeļi, stiprinājumi</t>
  </si>
  <si>
    <t>Ailas</t>
  </si>
  <si>
    <t>Divvērtņu durvju, ieskaitot furnitūru un piederumus, uzstādīšana</t>
  </si>
  <si>
    <t>Divvērtņu, individuāli izgatavotas vairoga koka konstrukciju  durvis ar oša finierējumu gaišā tonī bez sliekšņa skaņas izolācija 30 db. Aprīkota ar furnitūru eņģēm matētā, sudrabotā krāsā. Durvis aploda finierēta, 140 mm platumā, rokturis FSB 1075, nerūsējoša tērauda tonī,  D-3, 2100 * 1550 , atslēgas mehān.,   piedurlīstes, durvju atdures</t>
  </si>
  <si>
    <t>gb</t>
  </si>
  <si>
    <t>Vienvērtņu durvju, ieskaitot furnitūru un piederumus, uzstādīšana</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</si>
  <si>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D-1, 2100 * 800 , atslēgas mehān., piedurlīstes, durvju atdures</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</si>
  <si>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D-2, 2100 * 1000 , atslēgas mehān., piedurlīstes, durvju atdures</t>
  </si>
  <si>
    <t>Vienvērtņu, individuāli izgatavotas vairoga koka konstrukciju vienviru durvis ar oša finierējumu gaišā tonī bez sliekšņa skaņas izolācija 30 db. Aprīkota ar furnitūru eņģēm matētā, sudrabotā krāsā. Durvis aploda finierēta, 140 mm platumā, rokturis FSB 1075, nerūsējoša tērauda tonī,  D-4, 2100 * 900 , atslēgas mehān., piedurlīstes, durvju atdures</t>
  </si>
  <si>
    <t>Montāžas  putas</t>
  </si>
  <si>
    <t xml:space="preserve">Durvju ailu apdare - no divām pusēm  </t>
  </si>
  <si>
    <t>Materiāli apdares darbiem</t>
  </si>
  <si>
    <t>mt</t>
  </si>
  <si>
    <t>Apdares darbi - sienas</t>
  </si>
  <si>
    <t>Sienu gruntēšana pirms  špaktelēšanas  darbiem</t>
  </si>
  <si>
    <t>grunts</t>
  </si>
  <si>
    <t>l</t>
  </si>
  <si>
    <t>Sienu apmetuma labošana (vietām), plaisu aizdarīšana (10 % no sienas apdares kvadratūras )</t>
  </si>
  <si>
    <t xml:space="preserve">apmetuma java  </t>
  </si>
  <si>
    <t>Sienas   špaktelēšana, līdzināšana, slīpēšana</t>
  </si>
  <si>
    <t>Špaktele sienu līdzināšanai</t>
  </si>
  <si>
    <t>Špaktele  -smalka, virsējā kārta</t>
  </si>
  <si>
    <t>Palīgmateriāli</t>
  </si>
  <si>
    <t xml:space="preserve">Sienu virsmu gruntēšana   un 2 x krāsošana   </t>
  </si>
  <si>
    <t>Grunts</t>
  </si>
  <si>
    <t>Caparol sienu krāsa Unbra WeiB L92, C4, H95 (fons)   (1761,51 m²)</t>
  </si>
  <si>
    <t>Caparol sienu krāsa Marill  50,  L70, C16, H74 (akcents)   (180,33m²)</t>
  </si>
  <si>
    <t xml:space="preserve">Hermētiķis </t>
  </si>
  <si>
    <t>Sienu gruntēšana pirms sienu  apmetuma  darbiem</t>
  </si>
  <si>
    <t>Sienu apmetums</t>
  </si>
  <si>
    <t>Sienu hidroizolācijas izveidošana zem flīžu daļas</t>
  </si>
  <si>
    <t>Hidroizolācijas materiāls</t>
  </si>
  <si>
    <t>Sienu gruntēšana pirms  flīzēšanas  darbiem</t>
  </si>
  <si>
    <t>Sienu flīzēšana ar keramiskās masas flīzēm (telpas Nr. un flīzes atbilstoši tabulai, projekta lapai  IN-109)</t>
  </si>
  <si>
    <t xml:space="preserve"> keramiskās  masas sienu flīzes </t>
  </si>
  <si>
    <t xml:space="preserve">Flīžu līme  </t>
  </si>
  <si>
    <t>Šuvju aizpildāmais</t>
  </si>
  <si>
    <t xml:space="preserve">Palīgmateriāli </t>
  </si>
  <si>
    <t>Apdares darbi - griesti</t>
  </si>
  <si>
    <t>Griestu gruntēšana pirms  špaktelēšanas</t>
  </si>
  <si>
    <t>Dziļā grunts</t>
  </si>
  <si>
    <t>Dzelzsbetona plātnes virsmas izlīdzināšana, špaktelēšana, šuvju starp paneļiem aizdarīšana</t>
  </si>
  <si>
    <t>Špakteles šuvēm</t>
  </si>
  <si>
    <t xml:space="preserve">Griestu virsmu gruntēšana   un 2 x krāsošana ar  balto emulsiju </t>
  </si>
  <si>
    <t>Krāsa  balta emulsija</t>
  </si>
  <si>
    <t>Piekārto griestu izbūve Knauf Danoline tiles 9,5 x  600 x 600, ar PE pārklājumu</t>
  </si>
  <si>
    <t>Griestu karkasa profili</t>
  </si>
  <si>
    <t>Griestu plāksnes 9,5 x 600 x 600</t>
  </si>
  <si>
    <t xml:space="preserve">Piekārto griestu izbūve Knauf DanolineMarkant ar Tangent perforāciju 1200  x 600 </t>
  </si>
  <si>
    <t>Griestu plāksnes 1200 x 600</t>
  </si>
  <si>
    <t>Griestu dzelzsbetona  balkas (sijas -pārsedzes)gruntēšana,  špaktelēšana, krāsošana</t>
  </si>
  <si>
    <t>Dažādi, eksplikācijās neuzskaitīti darbi</t>
  </si>
  <si>
    <t>Margu metāla daļas  montāža, nostiprināšana,  gruntēšana, antikorozijas krāsojuma ieklāšana, koka margu daļas krāsošana, roktura atjaunošana</t>
  </si>
  <si>
    <t>Koka margu jaunu montāža ieskaitot apdari</t>
  </si>
  <si>
    <t>Ventilācijas restes nomaiņa</t>
  </si>
  <si>
    <t xml:space="preserve">Ventilācijas restes </t>
  </si>
  <si>
    <t>Šahtas cauruļvadu apšūšanai</t>
  </si>
  <si>
    <t>k-ts</t>
  </si>
  <si>
    <t>WC aprīkojums, spoguļi</t>
  </si>
  <si>
    <t xml:space="preserve">Neuzskaitītie darbi, kas nav uzrādīti projektā, bet ir nepieciešami kvalitatīvai darbu izpildei  </t>
  </si>
  <si>
    <t>Būbdarbu apjomi  Nr.4</t>
  </si>
  <si>
    <t>Grīdas G-1, G-5</t>
  </si>
  <si>
    <t>Pamatnes gruntēšana</t>
  </si>
  <si>
    <t>Vetonit 3000, vai analogs</t>
  </si>
  <si>
    <t>Grīdas flīzēšana ar  flīzēm</t>
  </si>
  <si>
    <t xml:space="preserve"> Grīdas flīzes analogas esošajām flīzēm</t>
  </si>
  <si>
    <t xml:space="preserve"> RAKO akmens masas grīdas flīzes, matētas  </t>
  </si>
  <si>
    <t xml:space="preserve"> RAKO akmens masas grīdas flīzes, glancētas  </t>
  </si>
  <si>
    <t>Palīgmateriāli (pakāpiena līstes savienojuma vietās ar citu telpu  grīdam, sliekšņa vietas ), l=1000</t>
  </si>
  <si>
    <t>Palīgmateriāli (pakāpiena līstes savienojuma vietās ar citu telpu  grīdam, sliekšņa vietas ), l=1500</t>
  </si>
  <si>
    <t>Palīgmateriāli (pakāpiena līstes savienojuma vietās ar citu telpu  grīdam, sliekšņa vietas ), l=7000 (telpa Nr.131)</t>
  </si>
  <si>
    <t xml:space="preserve">Hidroizolācijas uzklāšana </t>
  </si>
  <si>
    <t xml:space="preserve">Uzziežama hidroizolācija Aguafin vai evkivalents </t>
  </si>
  <si>
    <t>Grīdas G-2</t>
  </si>
  <si>
    <t xml:space="preserve">Kāpņu, kāpņu laukumu, pakāpienu horizontālas un vertikālās virsmas sagatavošana, attīrīšana, caurumu aizdarīšana, slīpēšana, gruntēšana </t>
  </si>
  <si>
    <t>Kāpņu, kāpņu laukumu, pakāpienu horizontālas un vertikālās virsmas apstrāde ar Caparol Epoksīda segumu Biscaya F6 L72 Color-Chip Biskaya (ietvert arī kājlīstes joslu 10 cm augstumā un kāpņu sānu apstrāde  plus  prētslīdēšanas  maliņu izveide )</t>
  </si>
  <si>
    <t>Grīdas G-3</t>
  </si>
  <si>
    <t xml:space="preserve">  Forbo Dabīgais linolejs, Marmoleum real 3141 Himalaya, 34 nodiluma klase, R9, reakcija uz uguni (Cf)-S1,  piegriešana, ieklāšana   un šuvju sametināšana</t>
  </si>
  <si>
    <t xml:space="preserve">  Forbo Dabīgais linolejs, Marmoleum real 3141 Himalaya, 34 nodiluma klase, R9, reakcija uz uguni (Cf)-S1</t>
  </si>
  <si>
    <t>Linoleja šuvju diegs</t>
  </si>
  <si>
    <t>Linoleja līme</t>
  </si>
  <si>
    <t>Palīgmateriāli (pakāpiena līstes savienojuma vietās ar citu telpu  grīdam, sliekšņa vietas ), l=1000, grīdam G-3     un G-4</t>
  </si>
  <si>
    <t>Grīdas G-4</t>
  </si>
  <si>
    <t>Forbo akustiskais vinils Sarlon concentrate, 433731 cloud telpu grīdām, 34 nodiluma klase, pretslīdes efekts- R9, reakcija uz uguni (Cf)-S1,  piegriešana, ieklāšana   un šuvju sametināšana</t>
  </si>
  <si>
    <t>Forbo akustiskais vinils Sarlon concentrate, 433731 cloud telpu grīdām, 34 nodiluma klase, pretslīdes efekts- R9, reakcija uz uguni (Cf)-S1</t>
  </si>
  <si>
    <t xml:space="preserve">Palīgmateriāli  </t>
  </si>
  <si>
    <t xml:space="preserve">Grīdlīstes </t>
  </si>
  <si>
    <t xml:space="preserve">Grīdlīstu uzstādīšana </t>
  </si>
  <si>
    <t>t/m</t>
  </si>
  <si>
    <t>Koka grīdlīstes, krāsotas</t>
  </si>
  <si>
    <t>Hermētiķis</t>
  </si>
  <si>
    <t>Skrūves, dībeļi</t>
  </si>
  <si>
    <t>Grīdlīstu flīzēšana</t>
  </si>
  <si>
    <t>Grīdlīstes  flīzetām grīdām no   analogas esošajām flīzēm h=100 mm ,</t>
  </si>
  <si>
    <t>Grīdlīstes  flīzetām grīdām no  RAKO akmens masas grīdas flīzes, matētas   h=100 mm ,</t>
  </si>
  <si>
    <t xml:space="preserve">Grīdu pamatnes remonts </t>
  </si>
  <si>
    <t xml:space="preserve"> </t>
  </si>
  <si>
    <t>Materiāls remontam- betons B15</t>
  </si>
  <si>
    <t>Būbdarbu apjomi  Nr.5</t>
  </si>
  <si>
    <t xml:space="preserve"> Iekšējie aukstā  ūdensvada tīkli - U-1., Iekšējie kārstā  ūdensvada tīkli - S3,</t>
  </si>
  <si>
    <t xml:space="preserve"> Iekšējie sadzīves kanalizācijas tīkli - K-1., Santehnika</t>
  </si>
  <si>
    <t>Iekšējie aukstā  ūdensvada tīkli - U-1.</t>
  </si>
  <si>
    <t>Ūdensvada caurule, PPR, D20 ar kausējamiem veidgabaliem, montāža gropēs</t>
  </si>
  <si>
    <t>tm</t>
  </si>
  <si>
    <t>Montāžas gropju kalšana sienās,to aizdare pēc cauruļvadu montāžas</t>
  </si>
  <si>
    <t>Esošā ūdensvada PPR cauruļvadu pārbūve, montāžas veidgabalu pārkausēšana</t>
  </si>
  <si>
    <t>Montāžas gropju kalšana sienās esošo cauruļvadu pārbūvei,to aizdare pēc cauruļvadu montāzas</t>
  </si>
  <si>
    <t>Sienas līkums 90° ar stiprinājumu, PPR,kausējams Ø20-1/2", i-i, ar iebūvi</t>
  </si>
  <si>
    <t>gab.</t>
  </si>
  <si>
    <t>Leņķveida lodveida ventilis, misiņa, PN16, D1/2", ar montāžu virs sienas santehnisko iekārtu pieslēgšanai</t>
  </si>
  <si>
    <t>Santehnisko iekārtu pieslēgums ar lokano savienojumu 1/2", PN10, /L precizējams uz vietas/</t>
  </si>
  <si>
    <t>kompl.</t>
  </si>
  <si>
    <t>Esošās U sistēmas atslēgšana, iztukšošana</t>
  </si>
  <si>
    <t>Esošās U sistēmas pieslēgšana, uzpildīšana</t>
  </si>
  <si>
    <t>Sistēmas hidrauliskā pārbaude un dezinfekcija</t>
  </si>
  <si>
    <t>Iekšējie kārstā  ūdensvada tīkli - S3</t>
  </si>
  <si>
    <t>Montāžas gropju kalšana sienās esošo cauruļvadu pārbūvei,to aizdare pēc cauruļvadu montāžas</t>
  </si>
  <si>
    <t>Esošās sistēmas atslēgšana, iztukšošana</t>
  </si>
  <si>
    <t>Esošās sistēmas pieslēgšana, uzpildīšana</t>
  </si>
  <si>
    <t>Iekšējie sadzīves kanalizācijas tīkli -  K-1.</t>
  </si>
  <si>
    <t xml:space="preserve">Kanalizācijas caurule iekšējiem tīkliem, PVC, OD50mm, uzmavu ar iebūvi </t>
  </si>
  <si>
    <t>Montāžas gropes iekalšana grīdā, tās aizdare pēc cauruļvadu montāžas</t>
  </si>
  <si>
    <t>PVC K-gabals 45° D50/50/50</t>
  </si>
  <si>
    <t>PVC trejgabals 45°, Dn50/50/50</t>
  </si>
  <si>
    <t>PVC līkums 45°, Dn50</t>
  </si>
  <si>
    <t>PVC līkums 90°, Dn50</t>
  </si>
  <si>
    <t>Pāreja no čuguna D50 uz PVC D50</t>
  </si>
  <si>
    <t>Gala noslēgs D50</t>
  </si>
  <si>
    <t>Santehnisko iekartu pieslēgums K1 sistēmai ar elastīgo manžeti Dn50</t>
  </si>
  <si>
    <t>Pāreja no čuguna D100 uz PVC D110</t>
  </si>
  <si>
    <t>Gala noslēgs D110, grīdas līmenī</t>
  </si>
  <si>
    <t>Santehnisko iekārtu pieslēgums K1 sistēmai ar elastīgo manžeti Dn110</t>
  </si>
  <si>
    <t>Santehnika</t>
  </si>
  <si>
    <t>Keramiskā klozetpoda apakša, stiprināma pie grīdas, slēptais universālais izvads, balts, keramiskā skalojamā kaste, ūdens pievads no apakšējā stūra, balta, duroplasta sēdriņķis ar vāku, hromētas metāla eņģes</t>
  </si>
  <si>
    <t>Klozetpoda montāža</t>
  </si>
  <si>
    <t xml:space="preserve">Keramiskā izlietne 550x430 cm, balta, pie sienas stiprināma, keramiskā atbalsta kāja, balta, plastmasas sifons un stiprinājumi </t>
  </si>
  <si>
    <t>Izlietnes un atbalstkājas montāža</t>
  </si>
  <si>
    <t>Viensviras jaucējkrāns keramiskajai izlietnei 1/2", 150mm, ar karstā ūdens taupīšanas funkciju, vandāļdrošs, metāla</t>
  </si>
  <si>
    <t>Viensviras jaucējkrāns metāliskajai izlietnei 1/2", 200mm, ar karstā ūdens taupīšanas funkciju, vandāļdrošs, metāla</t>
  </si>
  <si>
    <t>Jaucējkrānu montāža un pieslēgšana</t>
  </si>
  <si>
    <t>Servisa lūka 200x200mm, metāla, slēdzam, iebūvējama sienā vai aizsargkārbā</t>
  </si>
  <si>
    <t>Montāžas un stiprinājuma materiāli</t>
  </si>
  <si>
    <t>Špaktele griestu līdzināšanai</t>
  </si>
  <si>
    <t xml:space="preserve">Grīdas virsmu izlīmeņošana ar izlīdzinošo kārtu vidēji līdz 20mm biezumā </t>
  </si>
  <si>
    <t>Aizkarstangu, žalūziju demontāža ( uz remonta laiku)</t>
  </si>
  <si>
    <t xml:space="preserve">Mēbeles un iekārtas iznešana no telpām ( uz grīdas nomaiņas laiku) </t>
  </si>
  <si>
    <t>telpu vienkāršota atjaunošana</t>
  </si>
  <si>
    <t xml:space="preserve"> adrese: "Dricānu vidusskola", Dricāni, Dricānu pagasts, Rēzeknes novads</t>
  </si>
  <si>
    <t>Dricānu vidusskolas internāta telpu vienkāršota atjaunošana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</si>
</sst>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dd"/>
    <numFmt numFmtId="165" formatCode="0."/>
    <numFmt numFmtId="166" formatCode="0.000"/>
    <numFmt numFmtId="167" formatCode="0.0"/>
  </numFmts>
  <fonts count="22">
    <font>
      <sz val="11"/>
      <color theme="1"/>
      <name val="Calibri"/>
      <family val="2"/>
      <scheme val="minor"/>
    </font>
    <font>
      <sz val="10"/>
      <name val="Arial"/>
      <family val="2"/>
    </font>
    <font>
      <sz val="10"/>
      <name val="Times New Roman"/>
      <family val="1"/>
    </font>
    <font>
      <vertAlign val="superscript"/>
      <sz val="10"/>
      <name val="Times New Roman"/>
      <family val="1"/>
    </font>
    <font>
      <b/>
      <sz val="11"/>
      <name val="Times New Roman"/>
      <family val="1"/>
    </font>
    <font>
      <b/>
      <u val="single"/>
      <sz val="10"/>
      <name val="Times New Roman"/>
      <family val="1"/>
    </font>
    <font>
      <sz val="9"/>
      <name val="Times New Roman"/>
      <family val="1"/>
    </font>
    <font>
      <b/>
      <sz val="9"/>
      <name val="Times New Roman"/>
      <family val="1"/>
    </font>
    <font>
      <b/>
      <sz val="10"/>
      <name val="Times New Roman"/>
      <family val="1"/>
    </font>
    <font>
      <sz val="11"/>
      <name val="Times New Roman"/>
      <family val="1"/>
    </font>
    <font>
      <u val="single"/>
      <sz val="10"/>
      <name val="Times New Roman"/>
      <family val="1"/>
    </font>
    <font>
      <sz val="10"/>
      <color indexed="8"/>
      <name val="Times New Roman"/>
      <family val="1"/>
    </font>
    <font>
      <sz val="8"/>
      <name val="Times New Roman"/>
      <family val="1"/>
    </font>
    <font>
      <i/>
      <sz val="10"/>
      <name val="Times New Roman"/>
      <family val="1"/>
    </font>
    <font>
      <sz val="10"/>
      <color rgb="FFFF0000"/>
      <name val="Times New Roman"/>
      <family val="1"/>
    </font>
    <font>
      <b/>
      <u val="single"/>
      <sz val="9"/>
      <name val="Times New Roman"/>
      <family val="1"/>
    </font>
    <font>
      <sz val="9"/>
      <name val="Arial"/>
      <family val="2"/>
    </font>
    <font>
      <b/>
      <sz val="12"/>
      <name val="Times New Roman"/>
      <family val="1"/>
    </font>
    <font>
      <sz val="14"/>
      <color rgb="FFFF0000"/>
      <name val="Times New Roman"/>
      <family val="1"/>
    </font>
    <font>
      <sz val="13"/>
      <name val="Times New Roman"/>
      <family val="1"/>
    </font>
    <font>
      <b/>
      <u val="single"/>
      <sz val="11"/>
      <name val="Times New Roman"/>
      <family val="1"/>
    </font>
    <font>
      <u val="single"/>
      <sz val="11"/>
      <name val="Times New Roman"/>
      <family val="1"/>
    </font>
  </fonts>
  <fills count="7">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top/>
      <bottom/>
    </border>
    <border>
      <left style="thin"/>
      <right style="thin"/>
      <top style="thin"/>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style="thin"/>
      <top style="thin">
        <color indexed="8"/>
      </top>
      <bottom style="thin">
        <color indexed="8"/>
      </bottom>
    </border>
    <border>
      <left style="thin">
        <color indexed="8"/>
      </left>
      <right/>
      <top style="thin">
        <color indexed="8"/>
      </top>
      <bottom style="thin"/>
    </border>
    <border>
      <left/>
      <right/>
      <top style="thin">
        <color indexed="8"/>
      </top>
      <bottom style="thin"/>
    </border>
    <border>
      <left/>
      <right style="thin"/>
      <top style="thin">
        <color indexed="8"/>
      </top>
      <bottom style="thin"/>
    </border>
    <border>
      <left style="thin"/>
      <right/>
      <top style="thin"/>
      <bottom style="thin"/>
    </border>
    <border>
      <left/>
      <right/>
      <top style="thin"/>
      <bottom style="thin"/>
    </border>
    <border>
      <left/>
      <right style="thin"/>
      <top style="thin"/>
      <bottom style="thin"/>
    </border>
    <border>
      <left style="thin">
        <color indexed="8"/>
      </left>
      <right style="thin"/>
      <top style="thin">
        <color indexed="8"/>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210">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right"/>
    </xf>
    <xf numFmtId="0" fontId="2" fillId="0" borderId="0" xfId="0" applyFont="1" applyFill="1"/>
    <xf numFmtId="49" fontId="6" fillId="2" borderId="0" xfId="0" applyNumberFormat="1" applyFont="1" applyFill="1"/>
    <xf numFmtId="0" fontId="8" fillId="2" borderId="0" xfId="0" applyFont="1" applyFill="1"/>
    <xf numFmtId="0" fontId="2" fillId="2" borderId="0" xfId="0" applyFont="1" applyFill="1"/>
    <xf numFmtId="49" fontId="6" fillId="3" borderId="0" xfId="0" applyNumberFormat="1" applyFont="1" applyFill="1"/>
    <xf numFmtId="0" fontId="2" fillId="3" borderId="0" xfId="0" applyFont="1" applyFill="1"/>
    <xf numFmtId="0" fontId="8" fillId="3" borderId="0" xfId="0" applyFont="1" applyFill="1"/>
    <xf numFmtId="49" fontId="6" fillId="0" borderId="0" xfId="0" applyNumberFormat="1" applyFont="1" applyFill="1"/>
    <xf numFmtId="0" fontId="8" fillId="0" borderId="0" xfId="0" applyFont="1" applyFill="1"/>
    <xf numFmtId="0" fontId="2" fillId="0" borderId="0" xfId="0" applyFont="1" applyBorder="1"/>
    <xf numFmtId="0" fontId="2" fillId="0" borderId="1" xfId="0" applyFont="1" applyBorder="1" applyAlignment="1">
      <alignment horizontal="center" vertical="center" wrapText="1"/>
    </xf>
    <xf numFmtId="0" fontId="6" fillId="0" borderId="0" xfId="0" applyFont="1"/>
    <xf numFmtId="0" fontId="9" fillId="2" borderId="2" xfId="0" applyNumberFormat="1" applyFont="1" applyFill="1" applyBorder="1" applyAlignment="1">
      <alignment horizontal="center" vertical="center"/>
    </xf>
    <xf numFmtId="0" fontId="9" fillId="2" borderId="2" xfId="0" applyFont="1" applyFill="1" applyBorder="1" applyAlignment="1">
      <alignment horizontal="left" vertical="center" wrapText="1"/>
    </xf>
    <xf numFmtId="2" fontId="9" fillId="2" borderId="1" xfId="0" applyNumberFormat="1" applyFont="1" applyFill="1" applyBorder="1" applyAlignment="1">
      <alignment horizontal="center" vertical="center" wrapText="1"/>
    </xf>
    <xf numFmtId="0" fontId="9" fillId="2" borderId="0" xfId="0" applyFont="1" applyFill="1"/>
    <xf numFmtId="164" fontId="9" fillId="0" borderId="2" xfId="0" applyNumberFormat="1" applyFont="1" applyFill="1" applyBorder="1" applyAlignment="1">
      <alignment horizontal="center" vertical="center"/>
    </xf>
    <xf numFmtId="0" fontId="4" fillId="0" borderId="2" xfId="0" applyFont="1" applyFill="1" applyBorder="1" applyAlignment="1">
      <alignment horizontal="right" vertical="center" wrapText="1"/>
    </xf>
    <xf numFmtId="2" fontId="4" fillId="0" borderId="1" xfId="0" applyNumberFormat="1" applyFont="1" applyBorder="1" applyAlignment="1">
      <alignment horizontal="center" vertical="center" wrapText="1"/>
    </xf>
    <xf numFmtId="0" fontId="9" fillId="0" borderId="0" xfId="0" applyFont="1"/>
    <xf numFmtId="0" fontId="4" fillId="2" borderId="2" xfId="0" applyFont="1" applyFill="1" applyBorder="1" applyAlignment="1">
      <alignment horizontal="right" vertical="center" wrapText="1"/>
    </xf>
    <xf numFmtId="0" fontId="9" fillId="0" borderId="0" xfId="0" applyFont="1" applyFill="1"/>
    <xf numFmtId="2" fontId="9" fillId="0" borderId="0" xfId="0" applyNumberFormat="1" applyFont="1"/>
    <xf numFmtId="0" fontId="3" fillId="0" borderId="0" xfId="0" applyFont="1" applyFill="1" applyBorder="1" applyAlignment="1">
      <alignment horizontal="center"/>
    </xf>
    <xf numFmtId="0" fontId="6" fillId="2" borderId="0" xfId="0" applyFont="1" applyFill="1"/>
    <xf numFmtId="2" fontId="10" fillId="2" borderId="0" xfId="0" applyNumberFormat="1" applyFont="1" applyFill="1"/>
    <xf numFmtId="0" fontId="2" fillId="2" borderId="0" xfId="0" applyFont="1" applyFill="1" applyBorder="1"/>
    <xf numFmtId="0" fontId="11" fillId="2" borderId="3" xfId="0" applyFont="1" applyFill="1" applyBorder="1" applyAlignment="1">
      <alignment horizontal="center" vertical="center" wrapText="1"/>
    </xf>
    <xf numFmtId="49" fontId="12" fillId="2" borderId="1" xfId="0" applyNumberFormat="1" applyFont="1" applyFill="1" applyBorder="1" applyAlignment="1">
      <alignment horizontal="center"/>
    </xf>
    <xf numFmtId="0" fontId="12" fillId="2" borderId="0" xfId="0" applyFont="1" applyFill="1"/>
    <xf numFmtId="0" fontId="2"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165" fontId="2" fillId="2" borderId="2" xfId="0" applyNumberFormat="1" applyFont="1" applyFill="1" applyBorder="1" applyAlignment="1">
      <alignment horizontal="center" vertical="center" wrapText="1"/>
    </xf>
    <xf numFmtId="0" fontId="8" fillId="2" borderId="2" xfId="0" applyFont="1" applyFill="1" applyBorder="1" applyAlignment="1">
      <alignment horizontal="right" vertical="center" wrapText="1"/>
    </xf>
    <xf numFmtId="2" fontId="8" fillId="2" borderId="1"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13" fillId="2" borderId="2" xfId="0" applyFont="1" applyFill="1" applyBorder="1" applyAlignment="1">
      <alignment horizontal="right" vertical="center" wrapText="1"/>
    </xf>
    <xf numFmtId="2" fontId="2" fillId="2" borderId="6"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0" xfId="0" applyFont="1" applyFill="1" applyBorder="1" applyAlignment="1">
      <alignment horizontal="center"/>
    </xf>
    <xf numFmtId="0" fontId="2" fillId="4" borderId="0" xfId="0" applyFont="1" applyFill="1"/>
    <xf numFmtId="49" fontId="2" fillId="4" borderId="0" xfId="0" applyNumberFormat="1" applyFont="1" applyFill="1"/>
    <xf numFmtId="0" fontId="8" fillId="4" borderId="0" xfId="0" applyFont="1" applyFill="1"/>
    <xf numFmtId="49" fontId="6" fillId="4" borderId="0" xfId="0" applyNumberFormat="1" applyFont="1" applyFill="1"/>
    <xf numFmtId="0" fontId="6" fillId="4" borderId="0" xfId="0" applyFont="1" applyFill="1"/>
    <xf numFmtId="49" fontId="12" fillId="4" borderId="1" xfId="0" applyNumberFormat="1" applyFont="1" applyFill="1" applyBorder="1" applyAlignment="1">
      <alignment horizontal="center"/>
    </xf>
    <xf numFmtId="0" fontId="12" fillId="4" borderId="0" xfId="0" applyFont="1" applyFill="1"/>
    <xf numFmtId="49" fontId="7" fillId="3" borderId="2" xfId="0" applyNumberFormat="1" applyFont="1" applyFill="1" applyBorder="1" applyAlignment="1">
      <alignment horizontal="center" vertical="center"/>
    </xf>
    <xf numFmtId="0" fontId="7" fillId="3" borderId="2"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49" fontId="6" fillId="3" borderId="8"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8" xfId="0" applyFont="1" applyFill="1" applyBorder="1" applyAlignment="1">
      <alignment horizontal="left" vertical="center" wrapText="1"/>
    </xf>
    <xf numFmtId="0" fontId="6" fillId="3" borderId="8" xfId="0" applyFont="1" applyFill="1" applyBorder="1" applyAlignment="1">
      <alignment horizontal="center" vertical="center"/>
    </xf>
    <xf numFmtId="0" fontId="14" fillId="3" borderId="0" xfId="0" applyFont="1" applyFill="1"/>
    <xf numFmtId="49" fontId="6" fillId="4" borderId="2" xfId="0" applyNumberFormat="1"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49" fontId="6" fillId="4" borderId="9"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7" fillId="4" borderId="5" xfId="0" applyFont="1" applyFill="1" applyBorder="1" applyAlignment="1">
      <alignment vertical="center" wrapText="1"/>
    </xf>
    <xf numFmtId="0" fontId="2" fillId="2" borderId="0" xfId="0" applyFont="1" applyFill="1" applyAlignment="1">
      <alignment horizontal="center"/>
    </xf>
    <xf numFmtId="0" fontId="7"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20" applyFont="1" applyFill="1" applyBorder="1" applyAlignment="1">
      <alignment vertical="top" wrapText="1"/>
      <protection/>
    </xf>
    <xf numFmtId="165" fontId="6"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5" fontId="6" fillId="2" borderId="9" xfId="0" applyNumberFormat="1" applyFont="1" applyFill="1" applyBorder="1" applyAlignment="1">
      <alignment horizontal="center" vertical="center" wrapText="1"/>
    </xf>
    <xf numFmtId="165" fontId="6" fillId="2" borderId="5" xfId="0" applyNumberFormat="1" applyFont="1" applyFill="1" applyBorder="1" applyAlignment="1">
      <alignment horizontal="center"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4" borderId="0" xfId="0" applyFont="1" applyFill="1"/>
    <xf numFmtId="0" fontId="6" fillId="4" borderId="0" xfId="0" applyFont="1" applyFill="1" applyAlignment="1">
      <alignment horizontal="center"/>
    </xf>
    <xf numFmtId="49" fontId="6" fillId="4" borderId="0" xfId="0" applyNumberFormat="1" applyFont="1" applyFill="1" applyBorder="1"/>
    <xf numFmtId="0" fontId="6" fillId="4" borderId="0" xfId="0" applyFont="1" applyFill="1" applyBorder="1"/>
    <xf numFmtId="0" fontId="6" fillId="4" borderId="0" xfId="0" applyFont="1" applyFill="1" applyBorder="1" applyAlignment="1">
      <alignment horizontal="center"/>
    </xf>
    <xf numFmtId="49" fontId="6" fillId="4" borderId="1" xfId="0" applyNumberFormat="1" applyFont="1" applyFill="1" applyBorder="1" applyAlignment="1">
      <alignment horizontal="center"/>
    </xf>
    <xf numFmtId="49" fontId="6" fillId="4" borderId="7" xfId="0" applyNumberFormat="1" applyFont="1" applyFill="1" applyBorder="1" applyAlignment="1">
      <alignment horizontal="center"/>
    </xf>
    <xf numFmtId="1" fontId="6" fillId="4" borderId="10" xfId="21" applyNumberFormat="1" applyFont="1" applyFill="1" applyBorder="1" applyAlignment="1">
      <alignment vertical="top" wrapText="1"/>
      <protection/>
    </xf>
    <xf numFmtId="0" fontId="7" fillId="3" borderId="2" xfId="0" applyFont="1" applyFill="1" applyBorder="1" applyAlignment="1">
      <alignment horizontal="center" vertical="center" wrapText="1"/>
    </xf>
    <xf numFmtId="0" fontId="6" fillId="4" borderId="10" xfId="21" applyFont="1" applyFill="1" applyBorder="1" applyAlignment="1">
      <alignment vertical="top" wrapText="1"/>
      <protection/>
    </xf>
    <xf numFmtId="4" fontId="6" fillId="4" borderId="11" xfId="21" applyNumberFormat="1" applyFont="1" applyFill="1" applyBorder="1" applyAlignment="1">
      <alignment horizontal="center" vertical="top" wrapText="1"/>
      <protection/>
    </xf>
    <xf numFmtId="0" fontId="16" fillId="4" borderId="0" xfId="0" applyFont="1" applyFill="1" applyAlignment="1">
      <alignment vertical="top" wrapText="1"/>
    </xf>
    <xf numFmtId="49" fontId="6" fillId="6" borderId="1" xfId="0" applyNumberFormat="1" applyFont="1" applyFill="1" applyBorder="1" applyAlignment="1">
      <alignment horizontal="center" vertical="center"/>
    </xf>
    <xf numFmtId="0" fontId="6" fillId="3" borderId="1" xfId="22" applyNumberFormat="1" applyFont="1" applyFill="1" applyBorder="1" applyAlignment="1">
      <alignment vertical="center" wrapText="1"/>
      <protection/>
    </xf>
    <xf numFmtId="2" fontId="6" fillId="6" borderId="7"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3" borderId="1" xfId="22" applyNumberFormat="1" applyFont="1" applyFill="1" applyBorder="1" applyAlignment="1">
      <alignment horizontal="right" vertical="center" wrapText="1"/>
      <protection/>
    </xf>
    <xf numFmtId="2" fontId="6" fillId="4" borderId="7" xfId="0" applyNumberFormat="1" applyFont="1" applyFill="1" applyBorder="1" applyAlignment="1">
      <alignment horizontal="center" vertical="center"/>
    </xf>
    <xf numFmtId="0" fontId="6" fillId="4" borderId="1" xfId="22" applyNumberFormat="1" applyFont="1" applyFill="1" applyBorder="1" applyAlignment="1">
      <alignment horizontal="right" vertical="center" wrapText="1"/>
      <protection/>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6" fillId="4" borderId="7" xfId="0" applyFont="1" applyFill="1" applyBorder="1" applyAlignment="1">
      <alignment horizontal="center" vertical="center"/>
    </xf>
    <xf numFmtId="0" fontId="6" fillId="6" borderId="1" xfId="22" applyNumberFormat="1" applyFont="1" applyFill="1" applyBorder="1" applyAlignment="1">
      <alignment vertical="center" wrapText="1"/>
      <protection/>
    </xf>
    <xf numFmtId="166" fontId="6" fillId="4" borderId="7" xfId="0" applyNumberFormat="1" applyFont="1" applyFill="1" applyBorder="1" applyAlignment="1">
      <alignment horizontal="center" vertical="center"/>
    </xf>
    <xf numFmtId="0" fontId="6" fillId="4" borderId="2" xfId="22" applyNumberFormat="1" applyFont="1" applyFill="1" applyBorder="1" applyAlignment="1">
      <alignment horizontal="right" vertical="center" wrapText="1"/>
      <protection/>
    </xf>
    <xf numFmtId="49" fontId="12" fillId="4" borderId="1" xfId="0"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0" fontId="6" fillId="4" borderId="7" xfId="0" applyFont="1" applyFill="1" applyBorder="1" applyAlignment="1">
      <alignment horizontal="right" vertical="center"/>
    </xf>
    <xf numFmtId="0" fontId="6" fillId="4" borderId="1" xfId="21" applyFont="1" applyFill="1" applyBorder="1" applyAlignment="1">
      <alignment vertical="center" wrapText="1"/>
      <protection/>
    </xf>
    <xf numFmtId="0" fontId="6" fillId="4" borderId="1" xfId="21" applyFont="1" applyFill="1" applyBorder="1" applyAlignment="1">
      <alignment horizontal="right" vertical="center" wrapText="1"/>
      <protection/>
    </xf>
    <xf numFmtId="0" fontId="6" fillId="4" borderId="1" xfId="21" applyFont="1" applyFill="1" applyBorder="1" applyAlignment="1">
      <alignment horizontal="center" vertical="center" wrapText="1"/>
      <protection/>
    </xf>
    <xf numFmtId="4" fontId="6" fillId="4" borderId="7" xfId="21" applyNumberFormat="1" applyFont="1" applyFill="1" applyBorder="1" applyAlignment="1">
      <alignment horizontal="center" vertical="center" wrapText="1"/>
      <protection/>
    </xf>
    <xf numFmtId="49" fontId="2" fillId="3" borderId="8" xfId="0" applyNumberFormat="1"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3" borderId="8" xfId="0" applyFont="1" applyFill="1" applyBorder="1" applyAlignment="1">
      <alignment horizontal="center" vertical="center"/>
    </xf>
    <xf numFmtId="49" fontId="2" fillId="3" borderId="8" xfId="0" applyNumberFormat="1" applyFont="1" applyFill="1" applyBorder="1" applyAlignment="1">
      <alignment horizontal="center" vertical="center"/>
    </xf>
    <xf numFmtId="0" fontId="2" fillId="3" borderId="8" xfId="0" applyFont="1" applyFill="1" applyBorder="1" applyAlignment="1">
      <alignment horizontal="right" vertical="center" wrapText="1"/>
    </xf>
    <xf numFmtId="2" fontId="2" fillId="3" borderId="8" xfId="0" applyNumberFormat="1" applyFont="1" applyFill="1" applyBorder="1" applyAlignment="1">
      <alignment horizontal="center" vertical="center"/>
    </xf>
    <xf numFmtId="2" fontId="6" fillId="3" borderId="7" xfId="0" applyNumberFormat="1" applyFont="1" applyFill="1" applyBorder="1" applyAlignment="1">
      <alignment horizontal="center" vertical="center"/>
    </xf>
    <xf numFmtId="0" fontId="2" fillId="3" borderId="8" xfId="0" applyNumberFormat="1" applyFont="1" applyFill="1" applyBorder="1" applyAlignment="1" applyProtection="1">
      <alignment horizontal="left" vertical="center" wrapText="1"/>
      <protection/>
    </xf>
    <xf numFmtId="0" fontId="2" fillId="3" borderId="8" xfId="0" applyFont="1" applyFill="1" applyBorder="1" applyAlignment="1">
      <alignment horizontal="center" vertical="center" wrapText="1"/>
    </xf>
    <xf numFmtId="0" fontId="2" fillId="3" borderId="8" xfId="0" applyNumberFormat="1" applyFont="1" applyFill="1" applyBorder="1" applyAlignment="1" applyProtection="1">
      <alignment horizontal="center" vertical="center" wrapText="1"/>
      <protection/>
    </xf>
    <xf numFmtId="49" fontId="12" fillId="3" borderId="1"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6" fillId="3" borderId="7" xfId="0" applyFont="1" applyFill="1" applyBorder="1" applyAlignment="1">
      <alignment horizontal="right" vertical="center"/>
    </xf>
    <xf numFmtId="0" fontId="2" fillId="3" borderId="8" xfId="0" applyNumberFormat="1" applyFont="1" applyFill="1" applyBorder="1" applyAlignment="1" applyProtection="1">
      <alignment horizontal="left" vertical="top" wrapText="1"/>
      <protection/>
    </xf>
    <xf numFmtId="0" fontId="2" fillId="3" borderId="12" xfId="0" applyNumberFormat="1" applyFont="1" applyFill="1" applyBorder="1" applyAlignment="1" applyProtection="1">
      <alignment horizontal="center" vertical="center" wrapText="1"/>
      <protection/>
    </xf>
    <xf numFmtId="0" fontId="7" fillId="4" borderId="5" xfId="0" applyFont="1" applyFill="1" applyBorder="1" applyAlignment="1">
      <alignment horizontal="center" vertical="center" wrapText="1"/>
    </xf>
    <xf numFmtId="49" fontId="2" fillId="4" borderId="0" xfId="0" applyNumberFormat="1" applyFont="1" applyFill="1" applyBorder="1"/>
    <xf numFmtId="0" fontId="2" fillId="4" borderId="0" xfId="0" applyFont="1" applyFill="1" applyBorder="1"/>
    <xf numFmtId="0" fontId="6" fillId="4" borderId="1" xfId="0" applyFont="1" applyFill="1" applyBorder="1" applyAlignment="1">
      <alignment horizontal="right" vertical="center"/>
    </xf>
    <xf numFmtId="0" fontId="6" fillId="4" borderId="8" xfId="0" applyFont="1" applyFill="1" applyBorder="1" applyAlignment="1">
      <alignment horizontal="center" vertical="center"/>
    </xf>
    <xf numFmtId="0" fontId="2" fillId="3" borderId="8" xfId="0" applyFont="1" applyFill="1" applyBorder="1" applyAlignment="1">
      <alignment vertical="center" wrapText="1"/>
    </xf>
    <xf numFmtId="0" fontId="2" fillId="4" borderId="8" xfId="0" applyFont="1" applyFill="1" applyBorder="1" applyAlignment="1">
      <alignment horizontal="center" vertical="center"/>
    </xf>
    <xf numFmtId="2" fontId="16" fillId="3" borderId="8"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xf>
    <xf numFmtId="0" fontId="11" fillId="3" borderId="8" xfId="0" applyFont="1" applyFill="1" applyBorder="1" applyAlignment="1">
      <alignment vertical="center" wrapText="1"/>
    </xf>
    <xf numFmtId="2" fontId="6" fillId="4"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wrapText="1"/>
    </xf>
    <xf numFmtId="0" fontId="18" fillId="4" borderId="0" xfId="0" applyFont="1" applyFill="1"/>
    <xf numFmtId="0" fontId="19" fillId="3" borderId="0" xfId="0" applyFont="1" applyFill="1" applyAlignment="1">
      <alignment vertical="center"/>
    </xf>
    <xf numFmtId="0" fontId="20" fillId="3" borderId="0" xfId="0" applyFont="1" applyFill="1"/>
    <xf numFmtId="0" fontId="21" fillId="3" borderId="0" xfId="0" applyFont="1" applyFill="1"/>
    <xf numFmtId="0" fontId="19" fillId="3" borderId="0" xfId="0" applyFont="1" applyFill="1"/>
    <xf numFmtId="0" fontId="5" fillId="4" borderId="0" xfId="0" applyFont="1" applyFill="1" applyBorder="1" applyAlignment="1">
      <alignment horizontal="center" vertical="center"/>
    </xf>
    <xf numFmtId="0" fontId="5" fillId="4" borderId="0" xfId="0" applyFont="1" applyFill="1" applyBorder="1" applyAlignment="1">
      <alignment horizontal="center"/>
    </xf>
    <xf numFmtId="49" fontId="6" fillId="3" borderId="0" xfId="0" applyNumberFormat="1" applyFont="1" applyFill="1" applyAlignment="1">
      <alignment vertical="center"/>
    </xf>
    <xf numFmtId="49" fontId="2" fillId="4" borderId="1" xfId="0" applyNumberFormat="1" applyFont="1" applyFill="1" applyBorder="1" applyAlignment="1">
      <alignment horizontal="center" vertical="center"/>
    </xf>
    <xf numFmtId="49" fontId="2" fillId="4" borderId="1" xfId="0" applyNumberFormat="1" applyFont="1" applyFill="1" applyBorder="1" applyAlignment="1">
      <alignment horizontal="center"/>
    </xf>
    <xf numFmtId="49" fontId="2" fillId="3" borderId="1" xfId="0" applyNumberFormat="1" applyFont="1" applyFill="1" applyBorder="1" applyAlignment="1">
      <alignment horizontal="center" vertical="center"/>
    </xf>
    <xf numFmtId="0" fontId="12" fillId="3" borderId="0" xfId="0" applyFont="1" applyFill="1"/>
    <xf numFmtId="0" fontId="2" fillId="3" borderId="8" xfId="0" applyFont="1" applyFill="1" applyBorder="1" applyAlignment="1" applyProtection="1">
      <alignment vertical="center" wrapText="1"/>
      <protection locked="0"/>
    </xf>
    <xf numFmtId="167" fontId="2" fillId="3" borderId="8" xfId="0" applyNumberFormat="1" applyFont="1" applyFill="1" applyBorder="1" applyAlignment="1">
      <alignment horizontal="center" vertical="center" wrapText="1"/>
    </xf>
    <xf numFmtId="0" fontId="2" fillId="3" borderId="0" xfId="0" applyFont="1" applyFill="1" applyBorder="1" applyAlignment="1">
      <alignment wrapText="1"/>
    </xf>
    <xf numFmtId="0" fontId="2" fillId="3" borderId="8" xfId="0" applyFont="1" applyFill="1" applyBorder="1" applyAlignment="1">
      <alignment horizontal="center" wrapText="1"/>
    </xf>
    <xf numFmtId="167" fontId="2" fillId="3" borderId="8" xfId="0" applyNumberFormat="1" applyFont="1" applyFill="1" applyBorder="1" applyAlignment="1">
      <alignment horizontal="center" wrapText="1"/>
    </xf>
    <xf numFmtId="1" fontId="2" fillId="3" borderId="8"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right" vertical="center"/>
    </xf>
    <xf numFmtId="0" fontId="2" fillId="4" borderId="13" xfId="0" applyFont="1" applyFill="1" applyBorder="1" applyAlignment="1">
      <alignment horizontal="center" vertical="center" wrapText="1"/>
    </xf>
    <xf numFmtId="0" fontId="2" fillId="4" borderId="1" xfId="0" applyNumberFormat="1" applyFont="1" applyFill="1" applyBorder="1" applyAlignment="1" applyProtection="1">
      <alignment horizontal="left" vertical="center" wrapText="1"/>
      <protection/>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0" xfId="0" applyFont="1" applyFill="1" applyAlignment="1">
      <alignment vertical="center"/>
    </xf>
    <xf numFmtId="0" fontId="7" fillId="4" borderId="0" xfId="0" applyFont="1" applyFill="1" applyBorder="1" applyAlignment="1">
      <alignment vertical="center" wrapText="1"/>
    </xf>
    <xf numFmtId="0" fontId="0" fillId="4" borderId="0" xfId="0" applyFont="1" applyFill="1" applyAlignment="1">
      <alignment vertical="center"/>
    </xf>
    <xf numFmtId="0" fontId="0" fillId="4" borderId="0" xfId="0" applyFont="1" applyFill="1"/>
    <xf numFmtId="0" fontId="6" fillId="3" borderId="0" xfId="0" applyFont="1" applyFill="1"/>
    <xf numFmtId="0" fontId="7" fillId="3" borderId="0" xfId="0" applyFont="1" applyFill="1"/>
    <xf numFmtId="0" fontId="7" fillId="4" borderId="1" xfId="0" applyFont="1" applyFill="1" applyBorder="1" applyAlignment="1">
      <alignment horizontal="right" vertical="center" wrapText="1"/>
    </xf>
    <xf numFmtId="0" fontId="7" fillId="4" borderId="2"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7" fillId="4" borderId="15" xfId="0" applyFont="1" applyFill="1" applyBorder="1" applyAlignment="1">
      <alignment horizontal="right" vertical="center" wrapText="1"/>
    </xf>
    <xf numFmtId="0" fontId="8" fillId="4" borderId="0" xfId="0" applyFont="1" applyFill="1" applyBorder="1" applyAlignment="1">
      <alignment horizontal="center"/>
    </xf>
    <xf numFmtId="49" fontId="6" fillId="4" borderId="1" xfId="0" applyNumberFormat="1" applyFont="1" applyFill="1" applyBorder="1" applyAlignment="1">
      <alignment horizontal="center" vertical="center" textRotation="90" wrapText="1"/>
    </xf>
    <xf numFmtId="0" fontId="6" fillId="4" borderId="9" xfId="0" applyFont="1" applyFill="1" applyBorder="1" applyAlignment="1">
      <alignment horizontal="center" vertical="center" wrapText="1"/>
    </xf>
    <xf numFmtId="0" fontId="6" fillId="4" borderId="9" xfId="0" applyFont="1" applyFill="1" applyBorder="1" applyAlignment="1">
      <alignment horizontal="center" vertical="center" textRotation="90" wrapText="1"/>
    </xf>
    <xf numFmtId="0" fontId="17" fillId="3" borderId="16" xfId="0" applyFont="1" applyFill="1" applyBorder="1" applyAlignment="1">
      <alignment horizontal="center" wrapText="1"/>
    </xf>
    <xf numFmtId="0" fontId="17" fillId="3" borderId="17" xfId="0" applyFont="1" applyFill="1" applyBorder="1" applyAlignment="1">
      <alignment horizontal="center" wrapText="1"/>
    </xf>
    <xf numFmtId="0" fontId="17" fillId="3" borderId="18" xfId="0" applyFont="1" applyFill="1" applyBorder="1" applyAlignment="1">
      <alignment horizontal="center" wrapText="1"/>
    </xf>
    <xf numFmtId="0" fontId="17" fillId="3" borderId="19" xfId="0" applyFont="1" applyFill="1" applyBorder="1" applyAlignment="1">
      <alignment horizontal="center" wrapText="1"/>
    </xf>
    <xf numFmtId="0" fontId="17" fillId="3" borderId="20" xfId="0" applyFont="1" applyFill="1" applyBorder="1" applyAlignment="1">
      <alignment horizontal="center" wrapText="1"/>
    </xf>
    <xf numFmtId="0" fontId="17" fillId="3" borderId="21" xfId="0" applyFont="1" applyFill="1" applyBorder="1" applyAlignment="1">
      <alignment horizontal="center" wrapText="1"/>
    </xf>
    <xf numFmtId="0" fontId="7" fillId="4" borderId="9" xfId="0" applyFont="1" applyFill="1" applyBorder="1" applyAlignment="1">
      <alignment horizontal="right" vertical="center" wrapText="1"/>
    </xf>
    <xf numFmtId="0" fontId="5" fillId="4" borderId="0" xfId="0" applyFont="1" applyFill="1" applyBorder="1" applyAlignment="1">
      <alignment horizontal="center"/>
    </xf>
    <xf numFmtId="0" fontId="7" fillId="4" borderId="0" xfId="0" applyFont="1" applyFill="1" applyBorder="1" applyAlignment="1">
      <alignment horizontal="center"/>
    </xf>
    <xf numFmtId="0" fontId="15" fillId="4" borderId="0" xfId="0" applyFont="1" applyFill="1" applyBorder="1" applyAlignment="1">
      <alignment horizontal="center"/>
    </xf>
    <xf numFmtId="0" fontId="6" fillId="4" borderId="22" xfId="0" applyFont="1" applyFill="1" applyBorder="1" applyAlignment="1">
      <alignment horizontal="center" vertical="center" textRotation="90" wrapText="1"/>
    </xf>
    <xf numFmtId="0" fontId="3" fillId="2" borderId="0" xfId="0" applyFont="1" applyFill="1" applyBorder="1" applyAlignment="1">
      <alignment horizontal="center"/>
    </xf>
    <xf numFmtId="0" fontId="4" fillId="0" borderId="0" xfId="0" applyFont="1" applyBorder="1" applyAlignment="1">
      <alignment horizontal="center"/>
    </xf>
    <xf numFmtId="0" fontId="5" fillId="0" borderId="0" xfId="0" applyFont="1" applyFill="1" applyBorder="1" applyAlignment="1">
      <alignment horizontal="center" wrapText="1"/>
    </xf>
    <xf numFmtId="0" fontId="3" fillId="0" borderId="0" xfId="0" applyFont="1" applyFill="1" applyBorder="1" applyAlignment="1">
      <alignment horizontal="center"/>
    </xf>
    <xf numFmtId="0" fontId="4" fillId="2" borderId="0" xfId="0" applyFont="1" applyFill="1" applyBorder="1" applyAlignment="1">
      <alignment horizontal="center"/>
    </xf>
    <xf numFmtId="0" fontId="2" fillId="2" borderId="0" xfId="0" applyFont="1" applyFill="1" applyBorder="1" applyAlignment="1">
      <alignment horizontal="right"/>
    </xf>
    <xf numFmtId="0" fontId="6" fillId="2"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_1_1" xfId="20"/>
    <cellStyle name="Normal_2_1" xfId="21"/>
    <cellStyle name="Normal_Kopsavilkums L1"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Local\Temp\Apjo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ūvn.koptāme"/>
      <sheetName val="Kopsavilkums"/>
      <sheetName val="Nr.1 Demontāža"/>
      <sheetName val="Nr.2 Būvlaukums"/>
      <sheetName val="Nr.3 Sienas, ailas, apdar.d"/>
      <sheetName val="Nr.4 grīdas "/>
      <sheetName val="Nr.5.UKT"/>
    </sheetNames>
    <sheetDataSet>
      <sheetData sheetId="0"/>
      <sheetData sheetId="1">
        <row r="57">
          <cell r="C57">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8"/>
  <sheetViews>
    <sheetView tabSelected="1" workbookViewId="0" topLeftCell="A1">
      <selection activeCell="B18" sqref="B18"/>
    </sheetView>
  </sheetViews>
  <sheetFormatPr defaultColWidth="9.140625" defaultRowHeight="15"/>
  <cols>
    <col min="1" max="1" width="6.28125" style="7" customWidth="1"/>
    <col min="2" max="2" width="32.421875" style="7" customWidth="1"/>
    <col min="3" max="3" width="12.57421875" style="7" customWidth="1"/>
    <col min="4" max="4" width="8.7109375" style="7" customWidth="1"/>
    <col min="5" max="5" width="10.140625" style="7" customWidth="1"/>
    <col min="6" max="6" width="8.7109375" style="7" customWidth="1"/>
    <col min="7" max="7" width="10.57421875" style="7" customWidth="1"/>
    <col min="8" max="256" width="9.140625" style="7" customWidth="1"/>
    <col min="257" max="257" width="4.421875" style="7" customWidth="1"/>
    <col min="258" max="258" width="29.7109375" style="7" customWidth="1"/>
    <col min="259" max="259" width="12.57421875" style="7" customWidth="1"/>
    <col min="260" max="260" width="8.7109375" style="7" customWidth="1"/>
    <col min="261" max="261" width="10.140625" style="7" customWidth="1"/>
    <col min="262" max="262" width="8.7109375" style="7" customWidth="1"/>
    <col min="263" max="263" width="10.57421875" style="7" customWidth="1"/>
    <col min="264" max="512" width="9.140625" style="7" customWidth="1"/>
    <col min="513" max="513" width="4.421875" style="7" customWidth="1"/>
    <col min="514" max="514" width="29.7109375" style="7" customWidth="1"/>
    <col min="515" max="515" width="12.57421875" style="7" customWidth="1"/>
    <col min="516" max="516" width="8.7109375" style="7" customWidth="1"/>
    <col min="517" max="517" width="10.140625" style="7" customWidth="1"/>
    <col min="518" max="518" width="8.7109375" style="7" customWidth="1"/>
    <col min="519" max="519" width="10.57421875" style="7" customWidth="1"/>
    <col min="520" max="768" width="9.140625" style="7" customWidth="1"/>
    <col min="769" max="769" width="4.421875" style="7" customWidth="1"/>
    <col min="770" max="770" width="29.7109375" style="7" customWidth="1"/>
    <col min="771" max="771" width="12.57421875" style="7" customWidth="1"/>
    <col min="772" max="772" width="8.7109375" style="7" customWidth="1"/>
    <col min="773" max="773" width="10.140625" style="7" customWidth="1"/>
    <col min="774" max="774" width="8.7109375" style="7" customWidth="1"/>
    <col min="775" max="775" width="10.57421875" style="7" customWidth="1"/>
    <col min="776" max="1024" width="9.140625" style="7" customWidth="1"/>
    <col min="1025" max="1025" width="4.421875" style="7" customWidth="1"/>
    <col min="1026" max="1026" width="29.7109375" style="7" customWidth="1"/>
    <col min="1027" max="1027" width="12.57421875" style="7" customWidth="1"/>
    <col min="1028" max="1028" width="8.7109375" style="7" customWidth="1"/>
    <col min="1029" max="1029" width="10.140625" style="7" customWidth="1"/>
    <col min="1030" max="1030" width="8.7109375" style="7" customWidth="1"/>
    <col min="1031" max="1031" width="10.57421875" style="7" customWidth="1"/>
    <col min="1032" max="1280" width="9.140625" style="7" customWidth="1"/>
    <col min="1281" max="1281" width="4.421875" style="7" customWidth="1"/>
    <col min="1282" max="1282" width="29.7109375" style="7" customWidth="1"/>
    <col min="1283" max="1283" width="12.57421875" style="7" customWidth="1"/>
    <col min="1284" max="1284" width="8.7109375" style="7" customWidth="1"/>
    <col min="1285" max="1285" width="10.140625" style="7" customWidth="1"/>
    <col min="1286" max="1286" width="8.7109375" style="7" customWidth="1"/>
    <col min="1287" max="1287" width="10.57421875" style="7" customWidth="1"/>
    <col min="1288" max="1536" width="9.140625" style="7" customWidth="1"/>
    <col min="1537" max="1537" width="4.421875" style="7" customWidth="1"/>
    <col min="1538" max="1538" width="29.7109375" style="7" customWidth="1"/>
    <col min="1539" max="1539" width="12.57421875" style="7" customWidth="1"/>
    <col min="1540" max="1540" width="8.7109375" style="7" customWidth="1"/>
    <col min="1541" max="1541" width="10.140625" style="7" customWidth="1"/>
    <col min="1542" max="1542" width="8.7109375" style="7" customWidth="1"/>
    <col min="1543" max="1543" width="10.57421875" style="7" customWidth="1"/>
    <col min="1544" max="1792" width="9.140625" style="7" customWidth="1"/>
    <col min="1793" max="1793" width="4.421875" style="7" customWidth="1"/>
    <col min="1794" max="1794" width="29.7109375" style="7" customWidth="1"/>
    <col min="1795" max="1795" width="12.57421875" style="7" customWidth="1"/>
    <col min="1796" max="1796" width="8.7109375" style="7" customWidth="1"/>
    <col min="1797" max="1797" width="10.140625" style="7" customWidth="1"/>
    <col min="1798" max="1798" width="8.7109375" style="7" customWidth="1"/>
    <col min="1799" max="1799" width="10.57421875" style="7" customWidth="1"/>
    <col min="1800" max="2048" width="9.140625" style="7" customWidth="1"/>
    <col min="2049" max="2049" width="4.421875" style="7" customWidth="1"/>
    <col min="2050" max="2050" width="29.7109375" style="7" customWidth="1"/>
    <col min="2051" max="2051" width="12.57421875" style="7" customWidth="1"/>
    <col min="2052" max="2052" width="8.7109375" style="7" customWidth="1"/>
    <col min="2053" max="2053" width="10.140625" style="7" customWidth="1"/>
    <col min="2054" max="2054" width="8.7109375" style="7" customWidth="1"/>
    <col min="2055" max="2055" width="10.57421875" style="7" customWidth="1"/>
    <col min="2056" max="2304" width="9.140625" style="7" customWidth="1"/>
    <col min="2305" max="2305" width="4.421875" style="7" customWidth="1"/>
    <col min="2306" max="2306" width="29.7109375" style="7" customWidth="1"/>
    <col min="2307" max="2307" width="12.57421875" style="7" customWidth="1"/>
    <col min="2308" max="2308" width="8.7109375" style="7" customWidth="1"/>
    <col min="2309" max="2309" width="10.140625" style="7" customWidth="1"/>
    <col min="2310" max="2310" width="8.7109375" style="7" customWidth="1"/>
    <col min="2311" max="2311" width="10.57421875" style="7" customWidth="1"/>
    <col min="2312" max="2560" width="9.140625" style="7" customWidth="1"/>
    <col min="2561" max="2561" width="4.421875" style="7" customWidth="1"/>
    <col min="2562" max="2562" width="29.7109375" style="7" customWidth="1"/>
    <col min="2563" max="2563" width="12.57421875" style="7" customWidth="1"/>
    <col min="2564" max="2564" width="8.7109375" style="7" customWidth="1"/>
    <col min="2565" max="2565" width="10.140625" style="7" customWidth="1"/>
    <col min="2566" max="2566" width="8.7109375" style="7" customWidth="1"/>
    <col min="2567" max="2567" width="10.57421875" style="7" customWidth="1"/>
    <col min="2568" max="2816" width="9.140625" style="7" customWidth="1"/>
    <col min="2817" max="2817" width="4.421875" style="7" customWidth="1"/>
    <col min="2818" max="2818" width="29.7109375" style="7" customWidth="1"/>
    <col min="2819" max="2819" width="12.57421875" style="7" customWidth="1"/>
    <col min="2820" max="2820" width="8.7109375" style="7" customWidth="1"/>
    <col min="2821" max="2821" width="10.140625" style="7" customWidth="1"/>
    <col min="2822" max="2822" width="8.7109375" style="7" customWidth="1"/>
    <col min="2823" max="2823" width="10.57421875" style="7" customWidth="1"/>
    <col min="2824" max="3072" width="9.140625" style="7" customWidth="1"/>
    <col min="3073" max="3073" width="4.421875" style="7" customWidth="1"/>
    <col min="3074" max="3074" width="29.7109375" style="7" customWidth="1"/>
    <col min="3075" max="3075" width="12.57421875" style="7" customWidth="1"/>
    <col min="3076" max="3076" width="8.7109375" style="7" customWidth="1"/>
    <col min="3077" max="3077" width="10.140625" style="7" customWidth="1"/>
    <col min="3078" max="3078" width="8.7109375" style="7" customWidth="1"/>
    <col min="3079" max="3079" width="10.57421875" style="7" customWidth="1"/>
    <col min="3080" max="3328" width="9.140625" style="7" customWidth="1"/>
    <col min="3329" max="3329" width="4.421875" style="7" customWidth="1"/>
    <col min="3330" max="3330" width="29.7109375" style="7" customWidth="1"/>
    <col min="3331" max="3331" width="12.57421875" style="7" customWidth="1"/>
    <col min="3332" max="3332" width="8.7109375" style="7" customWidth="1"/>
    <col min="3333" max="3333" width="10.140625" style="7" customWidth="1"/>
    <col min="3334" max="3334" width="8.7109375" style="7" customWidth="1"/>
    <col min="3335" max="3335" width="10.57421875" style="7" customWidth="1"/>
    <col min="3336" max="3584" width="9.140625" style="7" customWidth="1"/>
    <col min="3585" max="3585" width="4.421875" style="7" customWidth="1"/>
    <col min="3586" max="3586" width="29.7109375" style="7" customWidth="1"/>
    <col min="3587" max="3587" width="12.57421875" style="7" customWidth="1"/>
    <col min="3588" max="3588" width="8.7109375" style="7" customWidth="1"/>
    <col min="3589" max="3589" width="10.140625" style="7" customWidth="1"/>
    <col min="3590" max="3590" width="8.7109375" style="7" customWidth="1"/>
    <col min="3591" max="3591" width="10.57421875" style="7" customWidth="1"/>
    <col min="3592" max="3840" width="9.140625" style="7" customWidth="1"/>
    <col min="3841" max="3841" width="4.421875" style="7" customWidth="1"/>
    <col min="3842" max="3842" width="29.7109375" style="7" customWidth="1"/>
    <col min="3843" max="3843" width="12.57421875" style="7" customWidth="1"/>
    <col min="3844" max="3844" width="8.7109375" style="7" customWidth="1"/>
    <col min="3845" max="3845" width="10.140625" style="7" customWidth="1"/>
    <col min="3846" max="3846" width="8.7109375" style="7" customWidth="1"/>
    <col min="3847" max="3847" width="10.57421875" style="7" customWidth="1"/>
    <col min="3848" max="4096" width="9.140625" style="7" customWidth="1"/>
    <col min="4097" max="4097" width="4.421875" style="7" customWidth="1"/>
    <col min="4098" max="4098" width="29.7109375" style="7" customWidth="1"/>
    <col min="4099" max="4099" width="12.57421875" style="7" customWidth="1"/>
    <col min="4100" max="4100" width="8.7109375" style="7" customWidth="1"/>
    <col min="4101" max="4101" width="10.140625" style="7" customWidth="1"/>
    <col min="4102" max="4102" width="8.7109375" style="7" customWidth="1"/>
    <col min="4103" max="4103" width="10.57421875" style="7" customWidth="1"/>
    <col min="4104" max="4352" width="9.140625" style="7" customWidth="1"/>
    <col min="4353" max="4353" width="4.421875" style="7" customWidth="1"/>
    <col min="4354" max="4354" width="29.7109375" style="7" customWidth="1"/>
    <col min="4355" max="4355" width="12.57421875" style="7" customWidth="1"/>
    <col min="4356" max="4356" width="8.7109375" style="7" customWidth="1"/>
    <col min="4357" max="4357" width="10.140625" style="7" customWidth="1"/>
    <col min="4358" max="4358" width="8.7109375" style="7" customWidth="1"/>
    <col min="4359" max="4359" width="10.57421875" style="7" customWidth="1"/>
    <col min="4360" max="4608" width="9.140625" style="7" customWidth="1"/>
    <col min="4609" max="4609" width="4.421875" style="7" customWidth="1"/>
    <col min="4610" max="4610" width="29.7109375" style="7" customWidth="1"/>
    <col min="4611" max="4611" width="12.57421875" style="7" customWidth="1"/>
    <col min="4612" max="4612" width="8.7109375" style="7" customWidth="1"/>
    <col min="4613" max="4613" width="10.140625" style="7" customWidth="1"/>
    <col min="4614" max="4614" width="8.7109375" style="7" customWidth="1"/>
    <col min="4615" max="4615" width="10.57421875" style="7" customWidth="1"/>
    <col min="4616" max="4864" width="9.140625" style="7" customWidth="1"/>
    <col min="4865" max="4865" width="4.421875" style="7" customWidth="1"/>
    <col min="4866" max="4866" width="29.7109375" style="7" customWidth="1"/>
    <col min="4867" max="4867" width="12.57421875" style="7" customWidth="1"/>
    <col min="4868" max="4868" width="8.7109375" style="7" customWidth="1"/>
    <col min="4869" max="4869" width="10.140625" style="7" customWidth="1"/>
    <col min="4870" max="4870" width="8.7109375" style="7" customWidth="1"/>
    <col min="4871" max="4871" width="10.57421875" style="7" customWidth="1"/>
    <col min="4872" max="5120" width="9.140625" style="7" customWidth="1"/>
    <col min="5121" max="5121" width="4.421875" style="7" customWidth="1"/>
    <col min="5122" max="5122" width="29.7109375" style="7" customWidth="1"/>
    <col min="5123" max="5123" width="12.57421875" style="7" customWidth="1"/>
    <col min="5124" max="5124" width="8.7109375" style="7" customWidth="1"/>
    <col min="5125" max="5125" width="10.140625" style="7" customWidth="1"/>
    <col min="5126" max="5126" width="8.7109375" style="7" customWidth="1"/>
    <col min="5127" max="5127" width="10.57421875" style="7" customWidth="1"/>
    <col min="5128" max="5376" width="9.140625" style="7" customWidth="1"/>
    <col min="5377" max="5377" width="4.421875" style="7" customWidth="1"/>
    <col min="5378" max="5378" width="29.7109375" style="7" customWidth="1"/>
    <col min="5379" max="5379" width="12.57421875" style="7" customWidth="1"/>
    <col min="5380" max="5380" width="8.7109375" style="7" customWidth="1"/>
    <col min="5381" max="5381" width="10.140625" style="7" customWidth="1"/>
    <col min="5382" max="5382" width="8.7109375" style="7" customWidth="1"/>
    <col min="5383" max="5383" width="10.57421875" style="7" customWidth="1"/>
    <col min="5384" max="5632" width="9.140625" style="7" customWidth="1"/>
    <col min="5633" max="5633" width="4.421875" style="7" customWidth="1"/>
    <col min="5634" max="5634" width="29.7109375" style="7" customWidth="1"/>
    <col min="5635" max="5635" width="12.57421875" style="7" customWidth="1"/>
    <col min="5636" max="5636" width="8.7109375" style="7" customWidth="1"/>
    <col min="5637" max="5637" width="10.140625" style="7" customWidth="1"/>
    <col min="5638" max="5638" width="8.7109375" style="7" customWidth="1"/>
    <col min="5639" max="5639" width="10.57421875" style="7" customWidth="1"/>
    <col min="5640" max="5888" width="9.140625" style="7" customWidth="1"/>
    <col min="5889" max="5889" width="4.421875" style="7" customWidth="1"/>
    <col min="5890" max="5890" width="29.7109375" style="7" customWidth="1"/>
    <col min="5891" max="5891" width="12.57421875" style="7" customWidth="1"/>
    <col min="5892" max="5892" width="8.7109375" style="7" customWidth="1"/>
    <col min="5893" max="5893" width="10.140625" style="7" customWidth="1"/>
    <col min="5894" max="5894" width="8.7109375" style="7" customWidth="1"/>
    <col min="5895" max="5895" width="10.57421875" style="7" customWidth="1"/>
    <col min="5896" max="6144" width="9.140625" style="7" customWidth="1"/>
    <col min="6145" max="6145" width="4.421875" style="7" customWidth="1"/>
    <col min="6146" max="6146" width="29.7109375" style="7" customWidth="1"/>
    <col min="6147" max="6147" width="12.57421875" style="7" customWidth="1"/>
    <col min="6148" max="6148" width="8.7109375" style="7" customWidth="1"/>
    <col min="6149" max="6149" width="10.140625" style="7" customWidth="1"/>
    <col min="6150" max="6150" width="8.7109375" style="7" customWidth="1"/>
    <col min="6151" max="6151" width="10.57421875" style="7" customWidth="1"/>
    <col min="6152" max="6400" width="9.140625" style="7" customWidth="1"/>
    <col min="6401" max="6401" width="4.421875" style="7" customWidth="1"/>
    <col min="6402" max="6402" width="29.7109375" style="7" customWidth="1"/>
    <col min="6403" max="6403" width="12.57421875" style="7" customWidth="1"/>
    <col min="6404" max="6404" width="8.7109375" style="7" customWidth="1"/>
    <col min="6405" max="6405" width="10.140625" style="7" customWidth="1"/>
    <col min="6406" max="6406" width="8.7109375" style="7" customWidth="1"/>
    <col min="6407" max="6407" width="10.57421875" style="7" customWidth="1"/>
    <col min="6408" max="6656" width="9.140625" style="7" customWidth="1"/>
    <col min="6657" max="6657" width="4.421875" style="7" customWidth="1"/>
    <col min="6658" max="6658" width="29.7109375" style="7" customWidth="1"/>
    <col min="6659" max="6659" width="12.57421875" style="7" customWidth="1"/>
    <col min="6660" max="6660" width="8.7109375" style="7" customWidth="1"/>
    <col min="6661" max="6661" width="10.140625" style="7" customWidth="1"/>
    <col min="6662" max="6662" width="8.7109375" style="7" customWidth="1"/>
    <col min="6663" max="6663" width="10.57421875" style="7" customWidth="1"/>
    <col min="6664" max="6912" width="9.140625" style="7" customWidth="1"/>
    <col min="6913" max="6913" width="4.421875" style="7" customWidth="1"/>
    <col min="6914" max="6914" width="29.7109375" style="7" customWidth="1"/>
    <col min="6915" max="6915" width="12.57421875" style="7" customWidth="1"/>
    <col min="6916" max="6916" width="8.7109375" style="7" customWidth="1"/>
    <col min="6917" max="6917" width="10.140625" style="7" customWidth="1"/>
    <col min="6918" max="6918" width="8.7109375" style="7" customWidth="1"/>
    <col min="6919" max="6919" width="10.57421875" style="7" customWidth="1"/>
    <col min="6920" max="7168" width="9.140625" style="7" customWidth="1"/>
    <col min="7169" max="7169" width="4.421875" style="7" customWidth="1"/>
    <col min="7170" max="7170" width="29.7109375" style="7" customWidth="1"/>
    <col min="7171" max="7171" width="12.57421875" style="7" customWidth="1"/>
    <col min="7172" max="7172" width="8.7109375" style="7" customWidth="1"/>
    <col min="7173" max="7173" width="10.140625" style="7" customWidth="1"/>
    <col min="7174" max="7174" width="8.7109375" style="7" customWidth="1"/>
    <col min="7175" max="7175" width="10.57421875" style="7" customWidth="1"/>
    <col min="7176" max="7424" width="9.140625" style="7" customWidth="1"/>
    <col min="7425" max="7425" width="4.421875" style="7" customWidth="1"/>
    <col min="7426" max="7426" width="29.7109375" style="7" customWidth="1"/>
    <col min="7427" max="7427" width="12.57421875" style="7" customWidth="1"/>
    <col min="7428" max="7428" width="8.7109375" style="7" customWidth="1"/>
    <col min="7429" max="7429" width="10.140625" style="7" customWidth="1"/>
    <col min="7430" max="7430" width="8.7109375" style="7" customWidth="1"/>
    <col min="7431" max="7431" width="10.57421875" style="7" customWidth="1"/>
    <col min="7432" max="7680" width="9.140625" style="7" customWidth="1"/>
    <col min="7681" max="7681" width="4.421875" style="7" customWidth="1"/>
    <col min="7682" max="7682" width="29.7109375" style="7" customWidth="1"/>
    <col min="7683" max="7683" width="12.57421875" style="7" customWidth="1"/>
    <col min="7684" max="7684" width="8.7109375" style="7" customWidth="1"/>
    <col min="7685" max="7685" width="10.140625" style="7" customWidth="1"/>
    <col min="7686" max="7686" width="8.7109375" style="7" customWidth="1"/>
    <col min="7687" max="7687" width="10.57421875" style="7" customWidth="1"/>
    <col min="7688" max="7936" width="9.140625" style="7" customWidth="1"/>
    <col min="7937" max="7937" width="4.421875" style="7" customWidth="1"/>
    <col min="7938" max="7938" width="29.7109375" style="7" customWidth="1"/>
    <col min="7939" max="7939" width="12.57421875" style="7" customWidth="1"/>
    <col min="7940" max="7940" width="8.7109375" style="7" customWidth="1"/>
    <col min="7941" max="7941" width="10.140625" style="7" customWidth="1"/>
    <col min="7942" max="7942" width="8.7109375" style="7" customWidth="1"/>
    <col min="7943" max="7943" width="10.57421875" style="7" customWidth="1"/>
    <col min="7944" max="8192" width="9.140625" style="7" customWidth="1"/>
    <col min="8193" max="8193" width="4.421875" style="7" customWidth="1"/>
    <col min="8194" max="8194" width="29.7109375" style="7" customWidth="1"/>
    <col min="8195" max="8195" width="12.57421875" style="7" customWidth="1"/>
    <col min="8196" max="8196" width="8.7109375" style="7" customWidth="1"/>
    <col min="8197" max="8197" width="10.140625" style="7" customWidth="1"/>
    <col min="8198" max="8198" width="8.7109375" style="7" customWidth="1"/>
    <col min="8199" max="8199" width="10.57421875" style="7" customWidth="1"/>
    <col min="8200" max="8448" width="9.140625" style="7" customWidth="1"/>
    <col min="8449" max="8449" width="4.421875" style="7" customWidth="1"/>
    <col min="8450" max="8450" width="29.7109375" style="7" customWidth="1"/>
    <col min="8451" max="8451" width="12.57421875" style="7" customWidth="1"/>
    <col min="8452" max="8452" width="8.7109375" style="7" customWidth="1"/>
    <col min="8453" max="8453" width="10.140625" style="7" customWidth="1"/>
    <col min="8454" max="8454" width="8.7109375" style="7" customWidth="1"/>
    <col min="8455" max="8455" width="10.57421875" style="7" customWidth="1"/>
    <col min="8456" max="8704" width="9.140625" style="7" customWidth="1"/>
    <col min="8705" max="8705" width="4.421875" style="7" customWidth="1"/>
    <col min="8706" max="8706" width="29.7109375" style="7" customWidth="1"/>
    <col min="8707" max="8707" width="12.57421875" style="7" customWidth="1"/>
    <col min="8708" max="8708" width="8.7109375" style="7" customWidth="1"/>
    <col min="8709" max="8709" width="10.140625" style="7" customWidth="1"/>
    <col min="8710" max="8710" width="8.7109375" style="7" customWidth="1"/>
    <col min="8711" max="8711" width="10.57421875" style="7" customWidth="1"/>
    <col min="8712" max="8960" width="9.140625" style="7" customWidth="1"/>
    <col min="8961" max="8961" width="4.421875" style="7" customWidth="1"/>
    <col min="8962" max="8962" width="29.7109375" style="7" customWidth="1"/>
    <col min="8963" max="8963" width="12.57421875" style="7" customWidth="1"/>
    <col min="8964" max="8964" width="8.7109375" style="7" customWidth="1"/>
    <col min="8965" max="8965" width="10.140625" style="7" customWidth="1"/>
    <col min="8966" max="8966" width="8.7109375" style="7" customWidth="1"/>
    <col min="8967" max="8967" width="10.57421875" style="7" customWidth="1"/>
    <col min="8968" max="9216" width="9.140625" style="7" customWidth="1"/>
    <col min="9217" max="9217" width="4.421875" style="7" customWidth="1"/>
    <col min="9218" max="9218" width="29.7109375" style="7" customWidth="1"/>
    <col min="9219" max="9219" width="12.57421875" style="7" customWidth="1"/>
    <col min="9220" max="9220" width="8.7109375" style="7" customWidth="1"/>
    <col min="9221" max="9221" width="10.140625" style="7" customWidth="1"/>
    <col min="9222" max="9222" width="8.7109375" style="7" customWidth="1"/>
    <col min="9223" max="9223" width="10.57421875" style="7" customWidth="1"/>
    <col min="9224" max="9472" width="9.140625" style="7" customWidth="1"/>
    <col min="9473" max="9473" width="4.421875" style="7" customWidth="1"/>
    <col min="9474" max="9474" width="29.7109375" style="7" customWidth="1"/>
    <col min="9475" max="9475" width="12.57421875" style="7" customWidth="1"/>
    <col min="9476" max="9476" width="8.7109375" style="7" customWidth="1"/>
    <col min="9477" max="9477" width="10.140625" style="7" customWidth="1"/>
    <col min="9478" max="9478" width="8.7109375" style="7" customWidth="1"/>
    <col min="9479" max="9479" width="10.57421875" style="7" customWidth="1"/>
    <col min="9480" max="9728" width="9.140625" style="7" customWidth="1"/>
    <col min="9729" max="9729" width="4.421875" style="7" customWidth="1"/>
    <col min="9730" max="9730" width="29.7109375" style="7" customWidth="1"/>
    <col min="9731" max="9731" width="12.57421875" style="7" customWidth="1"/>
    <col min="9732" max="9732" width="8.7109375" style="7" customWidth="1"/>
    <col min="9733" max="9733" width="10.140625" style="7" customWidth="1"/>
    <col min="9734" max="9734" width="8.7109375" style="7" customWidth="1"/>
    <col min="9735" max="9735" width="10.57421875" style="7" customWidth="1"/>
    <col min="9736" max="9984" width="9.140625" style="7" customWidth="1"/>
    <col min="9985" max="9985" width="4.421875" style="7" customWidth="1"/>
    <col min="9986" max="9986" width="29.7109375" style="7" customWidth="1"/>
    <col min="9987" max="9987" width="12.57421875" style="7" customWidth="1"/>
    <col min="9988" max="9988" width="8.7109375" style="7" customWidth="1"/>
    <col min="9989" max="9989" width="10.140625" style="7" customWidth="1"/>
    <col min="9990" max="9990" width="8.7109375" style="7" customWidth="1"/>
    <col min="9991" max="9991" width="10.57421875" style="7" customWidth="1"/>
    <col min="9992" max="10240" width="9.140625" style="7" customWidth="1"/>
    <col min="10241" max="10241" width="4.421875" style="7" customWidth="1"/>
    <col min="10242" max="10242" width="29.7109375" style="7" customWidth="1"/>
    <col min="10243" max="10243" width="12.57421875" style="7" customWidth="1"/>
    <col min="10244" max="10244" width="8.7109375" style="7" customWidth="1"/>
    <col min="10245" max="10245" width="10.140625" style="7" customWidth="1"/>
    <col min="10246" max="10246" width="8.7109375" style="7" customWidth="1"/>
    <col min="10247" max="10247" width="10.57421875" style="7" customWidth="1"/>
    <col min="10248" max="10496" width="9.140625" style="7" customWidth="1"/>
    <col min="10497" max="10497" width="4.421875" style="7" customWidth="1"/>
    <col min="10498" max="10498" width="29.7109375" style="7" customWidth="1"/>
    <col min="10499" max="10499" width="12.57421875" style="7" customWidth="1"/>
    <col min="10500" max="10500" width="8.7109375" style="7" customWidth="1"/>
    <col min="10501" max="10501" width="10.140625" style="7" customWidth="1"/>
    <col min="10502" max="10502" width="8.7109375" style="7" customWidth="1"/>
    <col min="10503" max="10503" width="10.57421875" style="7" customWidth="1"/>
    <col min="10504" max="10752" width="9.140625" style="7" customWidth="1"/>
    <col min="10753" max="10753" width="4.421875" style="7" customWidth="1"/>
    <col min="10754" max="10754" width="29.7109375" style="7" customWidth="1"/>
    <col min="10755" max="10755" width="12.57421875" style="7" customWidth="1"/>
    <col min="10756" max="10756" width="8.7109375" style="7" customWidth="1"/>
    <col min="10757" max="10757" width="10.140625" style="7" customWidth="1"/>
    <col min="10758" max="10758" width="8.7109375" style="7" customWidth="1"/>
    <col min="10759" max="10759" width="10.57421875" style="7" customWidth="1"/>
    <col min="10760" max="11008" width="9.140625" style="7" customWidth="1"/>
    <col min="11009" max="11009" width="4.421875" style="7" customWidth="1"/>
    <col min="11010" max="11010" width="29.7109375" style="7" customWidth="1"/>
    <col min="11011" max="11011" width="12.57421875" style="7" customWidth="1"/>
    <col min="11012" max="11012" width="8.7109375" style="7" customWidth="1"/>
    <col min="11013" max="11013" width="10.140625" style="7" customWidth="1"/>
    <col min="11014" max="11014" width="8.7109375" style="7" customWidth="1"/>
    <col min="11015" max="11015" width="10.57421875" style="7" customWidth="1"/>
    <col min="11016" max="11264" width="9.140625" style="7" customWidth="1"/>
    <col min="11265" max="11265" width="4.421875" style="7" customWidth="1"/>
    <col min="11266" max="11266" width="29.7109375" style="7" customWidth="1"/>
    <col min="11267" max="11267" width="12.57421875" style="7" customWidth="1"/>
    <col min="11268" max="11268" width="8.7109375" style="7" customWidth="1"/>
    <col min="11269" max="11269" width="10.140625" style="7" customWidth="1"/>
    <col min="11270" max="11270" width="8.7109375" style="7" customWidth="1"/>
    <col min="11271" max="11271" width="10.57421875" style="7" customWidth="1"/>
    <col min="11272" max="11520" width="9.140625" style="7" customWidth="1"/>
    <col min="11521" max="11521" width="4.421875" style="7" customWidth="1"/>
    <col min="11522" max="11522" width="29.7109375" style="7" customWidth="1"/>
    <col min="11523" max="11523" width="12.57421875" style="7" customWidth="1"/>
    <col min="11524" max="11524" width="8.7109375" style="7" customWidth="1"/>
    <col min="11525" max="11525" width="10.140625" style="7" customWidth="1"/>
    <col min="11526" max="11526" width="8.7109375" style="7" customWidth="1"/>
    <col min="11527" max="11527" width="10.57421875" style="7" customWidth="1"/>
    <col min="11528" max="11776" width="9.140625" style="7" customWidth="1"/>
    <col min="11777" max="11777" width="4.421875" style="7" customWidth="1"/>
    <col min="11778" max="11778" width="29.7109375" style="7" customWidth="1"/>
    <col min="11779" max="11779" width="12.57421875" style="7" customWidth="1"/>
    <col min="11780" max="11780" width="8.7109375" style="7" customWidth="1"/>
    <col min="11781" max="11781" width="10.140625" style="7" customWidth="1"/>
    <col min="11782" max="11782" width="8.7109375" style="7" customWidth="1"/>
    <col min="11783" max="11783" width="10.57421875" style="7" customWidth="1"/>
    <col min="11784" max="12032" width="9.140625" style="7" customWidth="1"/>
    <col min="12033" max="12033" width="4.421875" style="7" customWidth="1"/>
    <col min="12034" max="12034" width="29.7109375" style="7" customWidth="1"/>
    <col min="12035" max="12035" width="12.57421875" style="7" customWidth="1"/>
    <col min="12036" max="12036" width="8.7109375" style="7" customWidth="1"/>
    <col min="12037" max="12037" width="10.140625" style="7" customWidth="1"/>
    <col min="12038" max="12038" width="8.7109375" style="7" customWidth="1"/>
    <col min="12039" max="12039" width="10.57421875" style="7" customWidth="1"/>
    <col min="12040" max="12288" width="9.140625" style="7" customWidth="1"/>
    <col min="12289" max="12289" width="4.421875" style="7" customWidth="1"/>
    <col min="12290" max="12290" width="29.7109375" style="7" customWidth="1"/>
    <col min="12291" max="12291" width="12.57421875" style="7" customWidth="1"/>
    <col min="12292" max="12292" width="8.7109375" style="7" customWidth="1"/>
    <col min="12293" max="12293" width="10.140625" style="7" customWidth="1"/>
    <col min="12294" max="12294" width="8.7109375" style="7" customWidth="1"/>
    <col min="12295" max="12295" width="10.57421875" style="7" customWidth="1"/>
    <col min="12296" max="12544" width="9.140625" style="7" customWidth="1"/>
    <col min="12545" max="12545" width="4.421875" style="7" customWidth="1"/>
    <col min="12546" max="12546" width="29.7109375" style="7" customWidth="1"/>
    <col min="12547" max="12547" width="12.57421875" style="7" customWidth="1"/>
    <col min="12548" max="12548" width="8.7109375" style="7" customWidth="1"/>
    <col min="12549" max="12549" width="10.140625" style="7" customWidth="1"/>
    <col min="12550" max="12550" width="8.7109375" style="7" customWidth="1"/>
    <col min="12551" max="12551" width="10.57421875" style="7" customWidth="1"/>
    <col min="12552" max="12800" width="9.140625" style="7" customWidth="1"/>
    <col min="12801" max="12801" width="4.421875" style="7" customWidth="1"/>
    <col min="12802" max="12802" width="29.7109375" style="7" customWidth="1"/>
    <col min="12803" max="12803" width="12.57421875" style="7" customWidth="1"/>
    <col min="12804" max="12804" width="8.7109375" style="7" customWidth="1"/>
    <col min="12805" max="12805" width="10.140625" style="7" customWidth="1"/>
    <col min="12806" max="12806" width="8.7109375" style="7" customWidth="1"/>
    <col min="12807" max="12807" width="10.57421875" style="7" customWidth="1"/>
    <col min="12808" max="13056" width="9.140625" style="7" customWidth="1"/>
    <col min="13057" max="13057" width="4.421875" style="7" customWidth="1"/>
    <col min="13058" max="13058" width="29.7109375" style="7" customWidth="1"/>
    <col min="13059" max="13059" width="12.57421875" style="7" customWidth="1"/>
    <col min="13060" max="13060" width="8.7109375" style="7" customWidth="1"/>
    <col min="13061" max="13061" width="10.140625" style="7" customWidth="1"/>
    <col min="13062" max="13062" width="8.7109375" style="7" customWidth="1"/>
    <col min="13063" max="13063" width="10.57421875" style="7" customWidth="1"/>
    <col min="13064" max="13312" width="9.140625" style="7" customWidth="1"/>
    <col min="13313" max="13313" width="4.421875" style="7" customWidth="1"/>
    <col min="13314" max="13314" width="29.7109375" style="7" customWidth="1"/>
    <col min="13315" max="13315" width="12.57421875" style="7" customWidth="1"/>
    <col min="13316" max="13316" width="8.7109375" style="7" customWidth="1"/>
    <col min="13317" max="13317" width="10.140625" style="7" customWidth="1"/>
    <col min="13318" max="13318" width="8.7109375" style="7" customWidth="1"/>
    <col min="13319" max="13319" width="10.57421875" style="7" customWidth="1"/>
    <col min="13320" max="13568" width="9.140625" style="7" customWidth="1"/>
    <col min="13569" max="13569" width="4.421875" style="7" customWidth="1"/>
    <col min="13570" max="13570" width="29.7109375" style="7" customWidth="1"/>
    <col min="13571" max="13571" width="12.57421875" style="7" customWidth="1"/>
    <col min="13572" max="13572" width="8.7109375" style="7" customWidth="1"/>
    <col min="13573" max="13573" width="10.140625" style="7" customWidth="1"/>
    <col min="13574" max="13574" width="8.7109375" style="7" customWidth="1"/>
    <col min="13575" max="13575" width="10.57421875" style="7" customWidth="1"/>
    <col min="13576" max="13824" width="9.140625" style="7" customWidth="1"/>
    <col min="13825" max="13825" width="4.421875" style="7" customWidth="1"/>
    <col min="13826" max="13826" width="29.7109375" style="7" customWidth="1"/>
    <col min="13827" max="13827" width="12.57421875" style="7" customWidth="1"/>
    <col min="13828" max="13828" width="8.7109375" style="7" customWidth="1"/>
    <col min="13829" max="13829" width="10.140625" style="7" customWidth="1"/>
    <col min="13830" max="13830" width="8.7109375" style="7" customWidth="1"/>
    <col min="13831" max="13831" width="10.57421875" style="7" customWidth="1"/>
    <col min="13832" max="14080" width="9.140625" style="7" customWidth="1"/>
    <col min="14081" max="14081" width="4.421875" style="7" customWidth="1"/>
    <col min="14082" max="14082" width="29.7109375" style="7" customWidth="1"/>
    <col min="14083" max="14083" width="12.57421875" style="7" customWidth="1"/>
    <col min="14084" max="14084" width="8.7109375" style="7" customWidth="1"/>
    <col min="14085" max="14085" width="10.140625" style="7" customWidth="1"/>
    <col min="14086" max="14086" width="8.7109375" style="7" customWidth="1"/>
    <col min="14087" max="14087" width="10.57421875" style="7" customWidth="1"/>
    <col min="14088" max="14336" width="9.140625" style="7" customWidth="1"/>
    <col min="14337" max="14337" width="4.421875" style="7" customWidth="1"/>
    <col min="14338" max="14338" width="29.7109375" style="7" customWidth="1"/>
    <col min="14339" max="14339" width="12.57421875" style="7" customWidth="1"/>
    <col min="14340" max="14340" width="8.7109375" style="7" customWidth="1"/>
    <col min="14341" max="14341" width="10.140625" style="7" customWidth="1"/>
    <col min="14342" max="14342" width="8.7109375" style="7" customWidth="1"/>
    <col min="14343" max="14343" width="10.57421875" style="7" customWidth="1"/>
    <col min="14344" max="14592" width="9.140625" style="7" customWidth="1"/>
    <col min="14593" max="14593" width="4.421875" style="7" customWidth="1"/>
    <col min="14594" max="14594" width="29.7109375" style="7" customWidth="1"/>
    <col min="14595" max="14595" width="12.57421875" style="7" customWidth="1"/>
    <col min="14596" max="14596" width="8.7109375" style="7" customWidth="1"/>
    <col min="14597" max="14597" width="10.140625" style="7" customWidth="1"/>
    <col min="14598" max="14598" width="8.7109375" style="7" customWidth="1"/>
    <col min="14599" max="14599" width="10.57421875" style="7" customWidth="1"/>
    <col min="14600" max="14848" width="9.140625" style="7" customWidth="1"/>
    <col min="14849" max="14849" width="4.421875" style="7" customWidth="1"/>
    <col min="14850" max="14850" width="29.7109375" style="7" customWidth="1"/>
    <col min="14851" max="14851" width="12.57421875" style="7" customWidth="1"/>
    <col min="14852" max="14852" width="8.7109375" style="7" customWidth="1"/>
    <col min="14853" max="14853" width="10.140625" style="7" customWidth="1"/>
    <col min="14854" max="14854" width="8.7109375" style="7" customWidth="1"/>
    <col min="14855" max="14855" width="10.57421875" style="7" customWidth="1"/>
    <col min="14856" max="15104" width="9.140625" style="7" customWidth="1"/>
    <col min="15105" max="15105" width="4.421875" style="7" customWidth="1"/>
    <col min="15106" max="15106" width="29.7109375" style="7" customWidth="1"/>
    <col min="15107" max="15107" width="12.57421875" style="7" customWidth="1"/>
    <col min="15108" max="15108" width="8.7109375" style="7" customWidth="1"/>
    <col min="15109" max="15109" width="10.140625" style="7" customWidth="1"/>
    <col min="15110" max="15110" width="8.7109375" style="7" customWidth="1"/>
    <col min="15111" max="15111" width="10.57421875" style="7" customWidth="1"/>
    <col min="15112" max="15360" width="9.140625" style="7" customWidth="1"/>
    <col min="15361" max="15361" width="4.421875" style="7" customWidth="1"/>
    <col min="15362" max="15362" width="29.7109375" style="7" customWidth="1"/>
    <col min="15363" max="15363" width="12.57421875" style="7" customWidth="1"/>
    <col min="15364" max="15364" width="8.7109375" style="7" customWidth="1"/>
    <col min="15365" max="15365" width="10.140625" style="7" customWidth="1"/>
    <col min="15366" max="15366" width="8.7109375" style="7" customWidth="1"/>
    <col min="15367" max="15367" width="10.57421875" style="7" customWidth="1"/>
    <col min="15368" max="15616" width="9.140625" style="7" customWidth="1"/>
    <col min="15617" max="15617" width="4.421875" style="7" customWidth="1"/>
    <col min="15618" max="15618" width="29.7109375" style="7" customWidth="1"/>
    <col min="15619" max="15619" width="12.57421875" style="7" customWidth="1"/>
    <col min="15620" max="15620" width="8.7109375" style="7" customWidth="1"/>
    <col min="15621" max="15621" width="10.140625" style="7" customWidth="1"/>
    <col min="15622" max="15622" width="8.7109375" style="7" customWidth="1"/>
    <col min="15623" max="15623" width="10.57421875" style="7" customWidth="1"/>
    <col min="15624" max="15872" width="9.140625" style="7" customWidth="1"/>
    <col min="15873" max="15873" width="4.421875" style="7" customWidth="1"/>
    <col min="15874" max="15874" width="29.7109375" style="7" customWidth="1"/>
    <col min="15875" max="15875" width="12.57421875" style="7" customWidth="1"/>
    <col min="15876" max="15876" width="8.7109375" style="7" customWidth="1"/>
    <col min="15877" max="15877" width="10.140625" style="7" customWidth="1"/>
    <col min="15878" max="15878" width="8.7109375" style="7" customWidth="1"/>
    <col min="15879" max="15879" width="10.57421875" style="7" customWidth="1"/>
    <col min="15880" max="16128" width="9.140625" style="7" customWidth="1"/>
    <col min="16129" max="16129" width="4.421875" style="7" customWidth="1"/>
    <col min="16130" max="16130" width="29.7109375" style="7" customWidth="1"/>
    <col min="16131" max="16131" width="12.57421875" style="7" customWidth="1"/>
    <col min="16132" max="16132" width="8.7109375" style="7" customWidth="1"/>
    <col min="16133" max="16133" width="10.140625" style="7" customWidth="1"/>
    <col min="16134" max="16134" width="8.7109375" style="7" customWidth="1"/>
    <col min="16135" max="16135" width="10.57421875" style="7" customWidth="1"/>
    <col min="16136" max="16384" width="9.140625" style="7" customWidth="1"/>
  </cols>
  <sheetData>
    <row r="1" s="1" customFormat="1" ht="15">
      <c r="C1" s="2" t="s">
        <v>0</v>
      </c>
    </row>
    <row r="2" s="1" customFormat="1" ht="34.5" customHeight="1">
      <c r="C2" s="2" t="s">
        <v>1</v>
      </c>
    </row>
    <row r="3" s="1" customFormat="1" ht="15.75">
      <c r="C3" s="3" t="s">
        <v>2</v>
      </c>
    </row>
    <row r="4" s="1" customFormat="1" ht="19.5" customHeight="1">
      <c r="C4" s="2" t="s">
        <v>3</v>
      </c>
    </row>
    <row r="5" s="1" customFormat="1" ht="19.5" customHeight="1">
      <c r="C5" s="2" t="s">
        <v>4</v>
      </c>
    </row>
    <row r="6" s="1" customFormat="1" ht="15"/>
    <row r="7" s="1" customFormat="1" ht="15"/>
    <row r="8" spans="1:3" s="1" customFormat="1" ht="14.25">
      <c r="A8" s="203" t="s">
        <v>5</v>
      </c>
      <c r="B8" s="203"/>
      <c r="C8" s="203"/>
    </row>
    <row r="9" s="1" customFormat="1" ht="15"/>
    <row r="10" spans="1:7" s="4" customFormat="1" ht="12.75" customHeight="1">
      <c r="A10" s="204"/>
      <c r="B10" s="204"/>
      <c r="C10" s="204"/>
      <c r="D10" s="204"/>
      <c r="E10" s="204"/>
      <c r="F10" s="204"/>
      <c r="G10" s="204"/>
    </row>
    <row r="11" s="4" customFormat="1" ht="15"/>
    <row r="12" spans="1:4" ht="15">
      <c r="A12" s="5" t="s">
        <v>6</v>
      </c>
      <c r="B12" s="6"/>
      <c r="C12" s="6" t="s">
        <v>281</v>
      </c>
      <c r="D12" s="6"/>
    </row>
    <row r="13" spans="1:5" s="9" customFormat="1" ht="15">
      <c r="A13" s="8" t="s">
        <v>7</v>
      </c>
      <c r="B13" s="181" t="s">
        <v>282</v>
      </c>
      <c r="C13" s="182"/>
      <c r="D13" s="182"/>
      <c r="E13" s="181"/>
    </row>
    <row r="14" spans="1:4" s="9" customFormat="1" ht="15">
      <c r="A14" s="8" t="s">
        <v>8</v>
      </c>
      <c r="C14" s="10"/>
      <c r="D14" s="10"/>
    </row>
    <row r="15" spans="1:4" s="4" customFormat="1" ht="15">
      <c r="A15" s="11"/>
      <c r="C15" s="12"/>
      <c r="D15" s="12"/>
    </row>
    <row r="16" spans="1:3" s="1" customFormat="1" ht="15">
      <c r="A16" s="13"/>
      <c r="B16" s="13"/>
      <c r="C16" s="13"/>
    </row>
    <row r="17" spans="1:3" s="15" customFormat="1" ht="44.45" customHeight="1">
      <c r="A17" s="14" t="s">
        <v>9</v>
      </c>
      <c r="B17" s="14" t="s">
        <v>10</v>
      </c>
      <c r="C17" s="14" t="s">
        <v>11</v>
      </c>
    </row>
    <row r="18" spans="1:3" s="19" customFormat="1" ht="33.75" customHeight="1">
      <c r="A18" s="16" t="s">
        <v>12</v>
      </c>
      <c r="B18" s="17" t="s">
        <v>283</v>
      </c>
      <c r="C18" s="18">
        <f>'[1]Kopsavilkums'!C57</f>
        <v>0</v>
      </c>
    </row>
    <row r="19" spans="1:3" s="23" customFormat="1" ht="21.6" customHeight="1">
      <c r="A19" s="20"/>
      <c r="B19" s="21" t="s">
        <v>13</v>
      </c>
      <c r="C19" s="22">
        <f>C18</f>
        <v>0</v>
      </c>
    </row>
    <row r="20" spans="1:3" s="23" customFormat="1" ht="21.6" customHeight="1">
      <c r="A20" s="20"/>
      <c r="B20" s="24" t="s">
        <v>14</v>
      </c>
      <c r="C20" s="22">
        <f>C19*0.21</f>
        <v>0</v>
      </c>
    </row>
    <row r="21" spans="1:7" s="23" customFormat="1" ht="21.6" customHeight="1">
      <c r="A21" s="20"/>
      <c r="B21" s="21" t="s">
        <v>15</v>
      </c>
      <c r="C21" s="22">
        <f>C19+C20</f>
        <v>0</v>
      </c>
      <c r="E21" s="25"/>
      <c r="G21" s="26"/>
    </row>
    <row r="22" s="1" customFormat="1" ht="15"/>
    <row r="23" spans="5:6" s="1" customFormat="1" ht="15">
      <c r="E23" s="23"/>
      <c r="F23" s="23"/>
    </row>
    <row r="25" spans="2:6" s="4" customFormat="1" ht="15">
      <c r="B25" s="4" t="s">
        <v>16</v>
      </c>
      <c r="C25" s="7"/>
      <c r="F25" s="7"/>
    </row>
    <row r="26" s="4" customFormat="1" ht="19.5" customHeight="1">
      <c r="B26" s="4" t="s">
        <v>17</v>
      </c>
    </row>
    <row r="27" spans="2:6" s="4" customFormat="1" ht="15.75">
      <c r="B27" s="205" t="s">
        <v>18</v>
      </c>
      <c r="C27" s="205"/>
      <c r="D27" s="205"/>
      <c r="E27" s="205"/>
      <c r="F27" s="205"/>
    </row>
    <row r="28" spans="2:6" s="4" customFormat="1" ht="15.75">
      <c r="B28" s="27"/>
      <c r="C28" s="27"/>
      <c r="D28" s="27"/>
      <c r="E28" s="27"/>
      <c r="F28" s="27"/>
    </row>
    <row r="29" spans="2:6" s="4" customFormat="1" ht="15.75">
      <c r="B29" s="27"/>
      <c r="C29" s="27"/>
      <c r="D29" s="27"/>
      <c r="E29" s="27"/>
      <c r="F29" s="27"/>
    </row>
    <row r="30" spans="2:6" s="4" customFormat="1" ht="15.75">
      <c r="B30" s="27"/>
      <c r="C30" s="27"/>
      <c r="D30" s="27"/>
      <c r="E30" s="27"/>
      <c r="F30" s="27"/>
    </row>
    <row r="31" spans="2:6" s="4" customFormat="1" ht="15.75">
      <c r="B31" s="27"/>
      <c r="C31" s="27"/>
      <c r="D31" s="27"/>
      <c r="E31" s="27"/>
      <c r="F31" s="27"/>
    </row>
    <row r="32" spans="1:7" ht="14.25">
      <c r="A32" s="206" t="s">
        <v>19</v>
      </c>
      <c r="B32" s="206"/>
      <c r="C32" s="206"/>
      <c r="D32" s="206"/>
      <c r="E32" s="206"/>
      <c r="F32" s="206"/>
      <c r="G32" s="206"/>
    </row>
    <row r="33" spans="1:7" ht="6.75" customHeight="1">
      <c r="A33" s="198"/>
      <c r="B33" s="198"/>
      <c r="C33" s="198"/>
      <c r="D33" s="198"/>
      <c r="E33" s="198"/>
      <c r="F33" s="198"/>
      <c r="G33" s="198"/>
    </row>
    <row r="34" spans="1:4" ht="15">
      <c r="A34" s="5" t="s">
        <v>6</v>
      </c>
      <c r="B34" s="6"/>
      <c r="C34" s="6" t="s">
        <v>281</v>
      </c>
      <c r="D34" s="6"/>
    </row>
    <row r="35" spans="1:4" s="9" customFormat="1" ht="15">
      <c r="A35" s="8" t="s">
        <v>7</v>
      </c>
      <c r="B35" s="181" t="s">
        <v>282</v>
      </c>
      <c r="C35" s="182"/>
      <c r="D35" s="182"/>
    </row>
    <row r="36" spans="1:4" s="9" customFormat="1" ht="15">
      <c r="A36" s="8" t="s">
        <v>8</v>
      </c>
      <c r="C36" s="10"/>
      <c r="D36" s="10"/>
    </row>
    <row r="37" ht="9.75" customHeight="1">
      <c r="A37" s="28"/>
    </row>
    <row r="38" spans="1:5" ht="15">
      <c r="A38" s="28"/>
      <c r="C38" s="7" t="s">
        <v>20</v>
      </c>
      <c r="E38" s="29">
        <f>C59</f>
        <v>0</v>
      </c>
    </row>
    <row r="39" spans="1:5" ht="15">
      <c r="A39" s="28"/>
      <c r="C39" s="7" t="s">
        <v>21</v>
      </c>
      <c r="E39" s="29">
        <f>G52</f>
        <v>0</v>
      </c>
    </row>
    <row r="40" ht="8.25" customHeight="1">
      <c r="A40" s="28"/>
    </row>
    <row r="41" spans="1:7" ht="12.75" customHeight="1">
      <c r="A41" s="207" t="s">
        <v>22</v>
      </c>
      <c r="B41" s="207"/>
      <c r="C41" s="207"/>
      <c r="D41" s="207"/>
      <c r="E41" s="207"/>
      <c r="F41" s="207"/>
      <c r="G41" s="207"/>
    </row>
    <row r="42" spans="1:7" ht="6.75" customHeight="1">
      <c r="A42" s="30"/>
      <c r="B42" s="30"/>
      <c r="C42" s="30"/>
      <c r="D42" s="30"/>
      <c r="E42" s="30"/>
      <c r="F42" s="30"/>
      <c r="G42" s="30"/>
    </row>
    <row r="43" spans="1:13" s="28" customFormat="1" ht="15" customHeight="1">
      <c r="A43" s="208" t="s">
        <v>9</v>
      </c>
      <c r="B43" s="209" t="s">
        <v>23</v>
      </c>
      <c r="C43" s="208" t="s">
        <v>24</v>
      </c>
      <c r="D43" s="209" t="s">
        <v>25</v>
      </c>
      <c r="E43" s="209"/>
      <c r="F43" s="209"/>
      <c r="G43" s="208" t="s">
        <v>26</v>
      </c>
      <c r="H43" s="7"/>
      <c r="I43" s="7"/>
      <c r="J43" s="7"/>
      <c r="K43" s="7"/>
      <c r="L43" s="7"/>
      <c r="M43" s="7"/>
    </row>
    <row r="44" spans="1:13" s="28" customFormat="1" ht="54.75" customHeight="1">
      <c r="A44" s="208"/>
      <c r="B44" s="209"/>
      <c r="C44" s="208"/>
      <c r="D44" s="31" t="s">
        <v>27</v>
      </c>
      <c r="E44" s="31" t="s">
        <v>28</v>
      </c>
      <c r="F44" s="31" t="s">
        <v>29</v>
      </c>
      <c r="G44" s="208"/>
      <c r="H44" s="7"/>
      <c r="I44" s="7"/>
      <c r="J44" s="7"/>
      <c r="K44" s="7"/>
      <c r="L44" s="7"/>
      <c r="M44" s="7"/>
    </row>
    <row r="45" spans="1:7" s="33" customFormat="1" ht="11.25">
      <c r="A45" s="32" t="s">
        <v>12</v>
      </c>
      <c r="B45" s="32" t="s">
        <v>30</v>
      </c>
      <c r="C45" s="32" t="s">
        <v>31</v>
      </c>
      <c r="D45" s="32" t="s">
        <v>32</v>
      </c>
      <c r="E45" s="32" t="s">
        <v>33</v>
      </c>
      <c r="F45" s="32" t="s">
        <v>34</v>
      </c>
      <c r="G45" s="32" t="s">
        <v>35</v>
      </c>
    </row>
    <row r="46" spans="1:7" ht="21.6" customHeight="1">
      <c r="A46" s="34" t="s">
        <v>12</v>
      </c>
      <c r="B46" s="35" t="s">
        <v>36</v>
      </c>
      <c r="C46" s="36"/>
      <c r="D46" s="36"/>
      <c r="E46" s="36"/>
      <c r="F46" s="36"/>
      <c r="G46" s="36"/>
    </row>
    <row r="47" spans="1:7" ht="33" customHeight="1">
      <c r="A47" s="37" t="s">
        <v>30</v>
      </c>
      <c r="B47" s="35" t="s">
        <v>37</v>
      </c>
      <c r="C47" s="36"/>
      <c r="D47" s="36"/>
      <c r="E47" s="36"/>
      <c r="F47" s="36"/>
      <c r="G47" s="36"/>
    </row>
    <row r="48" spans="1:7" ht="27" customHeight="1">
      <c r="A48" s="37" t="s">
        <v>31</v>
      </c>
      <c r="B48" s="35" t="s">
        <v>38</v>
      </c>
      <c r="C48" s="36"/>
      <c r="D48" s="36"/>
      <c r="E48" s="36"/>
      <c r="F48" s="36"/>
      <c r="G48" s="36"/>
    </row>
    <row r="49" spans="1:7" ht="21.6" customHeight="1">
      <c r="A49" s="37" t="s">
        <v>32</v>
      </c>
      <c r="B49" s="35" t="s">
        <v>39</v>
      </c>
      <c r="C49" s="36"/>
      <c r="D49" s="36"/>
      <c r="E49" s="36"/>
      <c r="F49" s="36"/>
      <c r="G49" s="36"/>
    </row>
    <row r="50" spans="1:7" ht="66" customHeight="1">
      <c r="A50" s="34" t="s">
        <v>33</v>
      </c>
      <c r="B50" s="38" t="s">
        <v>40</v>
      </c>
      <c r="C50" s="36"/>
      <c r="D50" s="36"/>
      <c r="E50" s="36"/>
      <c r="F50" s="36"/>
      <c r="G50" s="36"/>
    </row>
    <row r="51" spans="1:7" ht="21.6" customHeight="1">
      <c r="A51" s="39"/>
      <c r="B51" s="35" t="s">
        <v>41</v>
      </c>
      <c r="C51" s="36"/>
      <c r="D51" s="36"/>
      <c r="E51" s="36"/>
      <c r="F51" s="36"/>
      <c r="G51" s="36"/>
    </row>
    <row r="52" spans="1:7" ht="21.6" customHeight="1">
      <c r="A52" s="34"/>
      <c r="B52" s="40" t="s">
        <v>42</v>
      </c>
      <c r="C52" s="41">
        <f>SUM(C46:C51)</f>
        <v>0</v>
      </c>
      <c r="D52" s="41">
        <f>SUM(D46:D51)</f>
        <v>0</v>
      </c>
      <c r="E52" s="41">
        <f>SUM(E46:E51)</f>
        <v>0</v>
      </c>
      <c r="F52" s="41">
        <f>SUM(F46:F51)</f>
        <v>0</v>
      </c>
      <c r="G52" s="41">
        <f>SUM(G46:G51)</f>
        <v>0</v>
      </c>
    </row>
    <row r="53" spans="1:7" ht="21.6" customHeight="1">
      <c r="A53" s="37"/>
      <c r="B53" s="40" t="s">
        <v>43</v>
      </c>
      <c r="C53" s="41">
        <f>ROUND(C52*0,2)</f>
        <v>0</v>
      </c>
      <c r="D53" s="42"/>
      <c r="E53" s="43"/>
      <c r="F53" s="43"/>
      <c r="G53" s="43"/>
    </row>
    <row r="54" spans="1:7" ht="21.6" customHeight="1">
      <c r="A54" s="37"/>
      <c r="B54" s="44" t="s">
        <v>44</v>
      </c>
      <c r="C54" s="36"/>
      <c r="D54" s="45"/>
      <c r="E54" s="46"/>
      <c r="F54" s="46"/>
      <c r="G54" s="46"/>
    </row>
    <row r="55" spans="1:7" ht="21.6" customHeight="1">
      <c r="A55" s="37"/>
      <c r="B55" s="40" t="s">
        <v>45</v>
      </c>
      <c r="C55" s="41">
        <f>ROUND(C52*0,2)</f>
        <v>0</v>
      </c>
      <c r="D55" s="45"/>
      <c r="E55" s="46"/>
      <c r="F55" s="46"/>
      <c r="G55" s="46"/>
    </row>
    <row r="56" spans="1:7" ht="27.75" customHeight="1">
      <c r="A56" s="47"/>
      <c r="B56" s="40" t="s">
        <v>46</v>
      </c>
      <c r="C56" s="41">
        <f>ROUND(D52*0.2359,2)</f>
        <v>0</v>
      </c>
      <c r="D56" s="45"/>
      <c r="E56" s="46"/>
      <c r="F56" s="46"/>
      <c r="G56" s="46"/>
    </row>
    <row r="57" spans="1:7" ht="21.6" customHeight="1">
      <c r="A57" s="47"/>
      <c r="B57" s="24" t="s">
        <v>13</v>
      </c>
      <c r="C57" s="41">
        <f>SUM(C52:C56)</f>
        <v>0</v>
      </c>
      <c r="D57" s="45"/>
      <c r="E57" s="46"/>
      <c r="F57" s="46"/>
      <c r="G57" s="46"/>
    </row>
    <row r="58" spans="1:7" ht="18" customHeight="1">
      <c r="A58" s="47"/>
      <c r="B58" s="40" t="s">
        <v>47</v>
      </c>
      <c r="C58" s="41">
        <f>C57*0.21</f>
        <v>0</v>
      </c>
      <c r="D58" s="45"/>
      <c r="E58" s="46"/>
      <c r="F58" s="46"/>
      <c r="G58" s="46"/>
    </row>
    <row r="59" spans="1:7" ht="21.6" customHeight="1">
      <c r="A59" s="47"/>
      <c r="B59" s="40" t="s">
        <v>48</v>
      </c>
      <c r="C59" s="41">
        <f>SUM(C57:C58)</f>
        <v>0</v>
      </c>
      <c r="D59" s="45"/>
      <c r="E59" s="46"/>
      <c r="F59" s="46"/>
      <c r="G59" s="46"/>
    </row>
    <row r="60" ht="7.5" customHeight="1"/>
    <row r="61" ht="7.5" customHeight="1"/>
    <row r="62" ht="15">
      <c r="B62" s="7" t="s">
        <v>49</v>
      </c>
    </row>
    <row r="63" ht="15" customHeight="1">
      <c r="B63" s="7" t="s">
        <v>17</v>
      </c>
    </row>
    <row r="64" spans="2:6" ht="15.75">
      <c r="B64" s="202" t="s">
        <v>18</v>
      </c>
      <c r="C64" s="202"/>
      <c r="D64" s="202"/>
      <c r="E64" s="202"/>
      <c r="F64" s="202"/>
    </row>
    <row r="65" spans="2:6" ht="15">
      <c r="B65" s="48"/>
      <c r="C65" s="48"/>
      <c r="D65" s="48"/>
      <c r="E65" s="48"/>
      <c r="F65" s="48"/>
    </row>
    <row r="66" spans="2:6" ht="15">
      <c r="B66" s="48"/>
      <c r="C66" s="48"/>
      <c r="D66" s="48"/>
      <c r="E66" s="48"/>
      <c r="F66" s="48"/>
    </row>
    <row r="67" spans="1:4" s="49" customFormat="1" ht="15">
      <c r="A67" s="187" t="s">
        <v>50</v>
      </c>
      <c r="B67" s="187"/>
      <c r="C67" s="187"/>
      <c r="D67" s="187"/>
    </row>
    <row r="68" spans="1:4" s="49" customFormat="1" ht="15">
      <c r="A68" s="198" t="s">
        <v>36</v>
      </c>
      <c r="B68" s="198"/>
      <c r="C68" s="198"/>
      <c r="D68" s="198"/>
    </row>
    <row r="69" spans="1:3" s="49" customFormat="1" ht="8.45" customHeight="1">
      <c r="A69" s="50"/>
      <c r="C69" s="51"/>
    </row>
    <row r="70" spans="1:5" s="49" customFormat="1" ht="15">
      <c r="A70" s="5" t="s">
        <v>6</v>
      </c>
      <c r="B70" s="6"/>
      <c r="C70" s="6" t="s">
        <v>281</v>
      </c>
      <c r="D70" s="6"/>
      <c r="E70" s="7"/>
    </row>
    <row r="71" spans="1:4" s="9" customFormat="1" ht="15">
      <c r="A71" s="8" t="s">
        <v>7</v>
      </c>
      <c r="B71" s="181" t="s">
        <v>282</v>
      </c>
      <c r="C71" s="182"/>
      <c r="D71" s="182"/>
    </row>
    <row r="72" spans="1:4" s="9" customFormat="1" ht="15">
      <c r="A72" s="8" t="s">
        <v>8</v>
      </c>
      <c r="C72" s="10"/>
      <c r="D72" s="10"/>
    </row>
    <row r="73" spans="1:3" s="49" customFormat="1" ht="15">
      <c r="A73" s="8" t="s">
        <v>51</v>
      </c>
      <c r="C73" s="51"/>
    </row>
    <row r="74" spans="1:3" s="49" customFormat="1" ht="15">
      <c r="A74" s="52"/>
      <c r="C74" s="51"/>
    </row>
    <row r="75" spans="1:4" s="53" customFormat="1" ht="15" customHeight="1">
      <c r="A75" s="188" t="s">
        <v>9</v>
      </c>
      <c r="B75" s="189" t="s">
        <v>52</v>
      </c>
      <c r="C75" s="190" t="s">
        <v>53</v>
      </c>
      <c r="D75" s="190" t="s">
        <v>54</v>
      </c>
    </row>
    <row r="76" spans="1:4" s="53" customFormat="1" ht="54.75" customHeight="1">
      <c r="A76" s="188"/>
      <c r="B76" s="189"/>
      <c r="C76" s="190"/>
      <c r="D76" s="190"/>
    </row>
    <row r="77" spans="1:4" s="55" customFormat="1" ht="11.25">
      <c r="A77" s="54" t="s">
        <v>12</v>
      </c>
      <c r="B77" s="54" t="s">
        <v>30</v>
      </c>
      <c r="C77" s="54" t="s">
        <v>31</v>
      </c>
      <c r="D77" s="54" t="s">
        <v>32</v>
      </c>
    </row>
    <row r="78" spans="1:4" s="9" customFormat="1" ht="26.45" customHeight="1">
      <c r="A78" s="56"/>
      <c r="B78" s="57" t="s">
        <v>55</v>
      </c>
      <c r="C78" s="58"/>
      <c r="D78" s="59"/>
    </row>
    <row r="79" spans="1:4" s="9" customFormat="1" ht="26.45" customHeight="1">
      <c r="A79" s="60">
        <v>1</v>
      </c>
      <c r="B79" s="61" t="s">
        <v>56</v>
      </c>
      <c r="C79" s="58" t="s">
        <v>57</v>
      </c>
      <c r="D79" s="62">
        <v>51.22</v>
      </c>
    </row>
    <row r="80" spans="1:4" s="9" customFormat="1" ht="58.5" customHeight="1">
      <c r="A80" s="60" t="s">
        <v>58</v>
      </c>
      <c r="B80" s="61" t="s">
        <v>59</v>
      </c>
      <c r="C80" s="58" t="s">
        <v>60</v>
      </c>
      <c r="D80" s="62">
        <v>15</v>
      </c>
    </row>
    <row r="81" spans="1:4" s="9" customFormat="1" ht="26.45" customHeight="1">
      <c r="A81" s="60" t="s">
        <v>61</v>
      </c>
      <c r="B81" s="63" t="s">
        <v>62</v>
      </c>
      <c r="C81" s="64" t="s">
        <v>63</v>
      </c>
      <c r="D81" s="64">
        <v>48.86</v>
      </c>
    </row>
    <row r="82" spans="1:6" s="9" customFormat="1" ht="26.45" customHeight="1">
      <c r="A82" s="60" t="s">
        <v>64</v>
      </c>
      <c r="B82" s="61" t="s">
        <v>65</v>
      </c>
      <c r="C82" s="58" t="s">
        <v>63</v>
      </c>
      <c r="D82" s="62">
        <v>204.04</v>
      </c>
      <c r="E82" s="65"/>
      <c r="F82" s="65"/>
    </row>
    <row r="83" spans="1:4" s="9" customFormat="1" ht="33.75" customHeight="1">
      <c r="A83" s="60" t="s">
        <v>66</v>
      </c>
      <c r="B83" s="61" t="s">
        <v>67</v>
      </c>
      <c r="C83" s="58" t="s">
        <v>63</v>
      </c>
      <c r="D83" s="62">
        <v>497.08</v>
      </c>
    </row>
    <row r="84" spans="1:4" s="9" customFormat="1" ht="65.25" customHeight="1">
      <c r="A84" s="60" t="s">
        <v>68</v>
      </c>
      <c r="B84" s="61" t="s">
        <v>69</v>
      </c>
      <c r="C84" s="58" t="s">
        <v>70</v>
      </c>
      <c r="D84" s="62">
        <v>1</v>
      </c>
    </row>
    <row r="85" spans="1:4" s="9" customFormat="1" ht="29.25" customHeight="1">
      <c r="A85" s="60" t="s">
        <v>71</v>
      </c>
      <c r="B85" s="63" t="s">
        <v>72</v>
      </c>
      <c r="C85" s="64" t="s">
        <v>57</v>
      </c>
      <c r="D85" s="64">
        <v>47.57</v>
      </c>
    </row>
    <row r="86" spans="1:8" s="9" customFormat="1" ht="29.25" customHeight="1">
      <c r="A86" s="60" t="s">
        <v>73</v>
      </c>
      <c r="B86" s="63" t="s">
        <v>74</v>
      </c>
      <c r="C86" s="64" t="s">
        <v>57</v>
      </c>
      <c r="D86" s="64">
        <v>1941.84</v>
      </c>
      <c r="E86" s="49"/>
      <c r="F86" s="49"/>
      <c r="G86" s="49"/>
      <c r="H86" s="49"/>
    </row>
    <row r="87" spans="1:8" s="9" customFormat="1" ht="29.25" customHeight="1">
      <c r="A87" s="60" t="s">
        <v>75</v>
      </c>
      <c r="B87" s="63" t="s">
        <v>76</v>
      </c>
      <c r="C87" s="64" t="s">
        <v>57</v>
      </c>
      <c r="D87" s="64">
        <v>716.79</v>
      </c>
      <c r="E87" s="49"/>
      <c r="F87" s="49"/>
      <c r="G87" s="49"/>
      <c r="H87" s="49"/>
    </row>
    <row r="88" spans="1:4" s="49" customFormat="1" ht="51" customHeight="1">
      <c r="A88" s="66" t="s">
        <v>77</v>
      </c>
      <c r="B88" s="67" t="s">
        <v>78</v>
      </c>
      <c r="C88" s="68" t="s">
        <v>79</v>
      </c>
      <c r="D88" s="69">
        <v>1</v>
      </c>
    </row>
    <row r="89" spans="1:8" s="9" customFormat="1" ht="27.75" customHeight="1">
      <c r="A89" s="60" t="s">
        <v>80</v>
      </c>
      <c r="B89" s="63" t="s">
        <v>81</v>
      </c>
      <c r="C89" s="64" t="s">
        <v>70</v>
      </c>
      <c r="D89" s="64">
        <v>1</v>
      </c>
      <c r="E89" s="49"/>
      <c r="F89" s="49"/>
      <c r="G89" s="49"/>
      <c r="H89" s="49"/>
    </row>
    <row r="90" spans="1:4" s="49" customFormat="1" ht="26.25" customHeight="1">
      <c r="A90" s="66" t="s">
        <v>82</v>
      </c>
      <c r="B90" s="63" t="s">
        <v>83</v>
      </c>
      <c r="C90" s="64" t="s">
        <v>84</v>
      </c>
      <c r="D90" s="64">
        <v>4.21</v>
      </c>
    </row>
    <row r="91" spans="1:4" s="49" customFormat="1" ht="26.25" customHeight="1">
      <c r="A91" s="66" t="s">
        <v>85</v>
      </c>
      <c r="B91" s="67" t="s">
        <v>86</v>
      </c>
      <c r="C91" s="68" t="s">
        <v>87</v>
      </c>
      <c r="D91" s="69">
        <v>11</v>
      </c>
    </row>
    <row r="92" spans="1:4" s="49" customFormat="1" ht="42.75" customHeight="1">
      <c r="A92" s="66" t="s">
        <v>88</v>
      </c>
      <c r="B92" s="67" t="s">
        <v>89</v>
      </c>
      <c r="C92" s="68" t="s">
        <v>90</v>
      </c>
      <c r="D92" s="69">
        <v>67.4</v>
      </c>
    </row>
    <row r="93" spans="1:4" s="49" customFormat="1" ht="31.5" customHeight="1">
      <c r="A93" s="66" t="s">
        <v>91</v>
      </c>
      <c r="B93" s="67" t="s">
        <v>279</v>
      </c>
      <c r="C93" s="68" t="s">
        <v>79</v>
      </c>
      <c r="D93" s="69">
        <v>1</v>
      </c>
    </row>
    <row r="94" spans="1:4" s="49" customFormat="1" ht="31.5" customHeight="1">
      <c r="A94" s="66" t="s">
        <v>92</v>
      </c>
      <c r="B94" s="67" t="s">
        <v>280</v>
      </c>
      <c r="C94" s="68" t="s">
        <v>79</v>
      </c>
      <c r="D94" s="69">
        <v>1</v>
      </c>
    </row>
    <row r="95" spans="1:4" s="49" customFormat="1" ht="21.6" customHeight="1">
      <c r="A95" s="70"/>
      <c r="B95" s="71" t="s">
        <v>93</v>
      </c>
      <c r="C95" s="72"/>
      <c r="D95" s="72"/>
    </row>
    <row r="96" spans="1:4" s="49" customFormat="1" ht="21.6" customHeight="1">
      <c r="A96" s="70"/>
      <c r="B96" s="183" t="s">
        <v>94</v>
      </c>
      <c r="C96" s="183"/>
      <c r="D96" s="183"/>
    </row>
    <row r="97" spans="1:4" s="49" customFormat="1" ht="21.6" customHeight="1">
      <c r="A97" s="73"/>
      <c r="B97" s="197" t="s">
        <v>95</v>
      </c>
      <c r="C97" s="197"/>
      <c r="D97" s="197"/>
    </row>
    <row r="98" spans="1:4" s="49" customFormat="1" ht="11.25" customHeight="1">
      <c r="A98" s="74"/>
      <c r="B98" s="75"/>
      <c r="C98" s="75"/>
      <c r="D98" s="75"/>
    </row>
    <row r="99" s="49" customFormat="1" ht="21.2" customHeight="1">
      <c r="A99" s="49" t="s">
        <v>96</v>
      </c>
    </row>
    <row r="102" spans="1:4" ht="15">
      <c r="A102" s="187" t="s">
        <v>97</v>
      </c>
      <c r="B102" s="187"/>
      <c r="C102" s="187"/>
      <c r="D102" s="187"/>
    </row>
    <row r="103" spans="1:4" ht="15">
      <c r="A103" s="198" t="s">
        <v>37</v>
      </c>
      <c r="B103" s="198"/>
      <c r="C103" s="198"/>
      <c r="D103" s="198"/>
    </row>
    <row r="104" spans="3:4" ht="15">
      <c r="C104" s="6"/>
      <c r="D104" s="76"/>
    </row>
    <row r="105" spans="1:4" ht="15">
      <c r="A105" s="5" t="s">
        <v>6</v>
      </c>
      <c r="B105" s="6"/>
      <c r="C105" s="6" t="s">
        <v>281</v>
      </c>
      <c r="D105" s="6"/>
    </row>
    <row r="106" spans="1:4" ht="15">
      <c r="A106" s="8" t="s">
        <v>7</v>
      </c>
      <c r="B106" s="181" t="s">
        <v>282</v>
      </c>
      <c r="C106" s="182"/>
      <c r="D106" s="182"/>
    </row>
    <row r="107" spans="1:4" ht="15">
      <c r="A107" s="8" t="s">
        <v>8</v>
      </c>
      <c r="C107" s="6"/>
      <c r="D107" s="6"/>
    </row>
    <row r="108" spans="1:4" ht="15">
      <c r="A108" s="8" t="s">
        <v>98</v>
      </c>
      <c r="C108" s="6"/>
      <c r="D108" s="6"/>
    </row>
    <row r="109" spans="1:4" ht="15">
      <c r="A109" s="30"/>
      <c r="B109" s="30"/>
      <c r="C109" s="30"/>
      <c r="D109" s="48"/>
    </row>
    <row r="110" spans="1:4" s="28" customFormat="1" ht="15" customHeight="1">
      <c r="A110" s="188" t="s">
        <v>9</v>
      </c>
      <c r="B110" s="189" t="s">
        <v>52</v>
      </c>
      <c r="C110" s="190" t="s">
        <v>53</v>
      </c>
      <c r="D110" s="190" t="s">
        <v>54</v>
      </c>
    </row>
    <row r="111" spans="1:4" s="28" customFormat="1" ht="57.75" customHeight="1">
      <c r="A111" s="188"/>
      <c r="B111" s="189"/>
      <c r="C111" s="190"/>
      <c r="D111" s="190"/>
    </row>
    <row r="112" spans="1:4" s="33" customFormat="1" ht="11.25">
      <c r="A112" s="32" t="s">
        <v>12</v>
      </c>
      <c r="B112" s="32" t="s">
        <v>30</v>
      </c>
      <c r="C112" s="32" t="s">
        <v>31</v>
      </c>
      <c r="D112" s="32" t="s">
        <v>32</v>
      </c>
    </row>
    <row r="113" spans="1:4" ht="31.5" customHeight="1">
      <c r="A113" s="77"/>
      <c r="B113" s="78" t="s">
        <v>37</v>
      </c>
      <c r="C113" s="79"/>
      <c r="D113" s="80"/>
    </row>
    <row r="114" spans="1:4" ht="39" customHeight="1">
      <c r="A114" s="81" t="s">
        <v>12</v>
      </c>
      <c r="B114" s="82" t="s">
        <v>99</v>
      </c>
      <c r="C114" s="79" t="s">
        <v>100</v>
      </c>
      <c r="D114" s="80">
        <v>1</v>
      </c>
    </row>
    <row r="115" spans="1:4" ht="27" customHeight="1">
      <c r="A115" s="81">
        <v>2</v>
      </c>
      <c r="B115" s="82" t="s">
        <v>101</v>
      </c>
      <c r="C115" s="79" t="s">
        <v>100</v>
      </c>
      <c r="D115" s="80">
        <v>1</v>
      </c>
    </row>
    <row r="116" spans="1:4" ht="43.5" customHeight="1">
      <c r="A116" s="79">
        <v>3</v>
      </c>
      <c r="B116" s="83" t="s">
        <v>102</v>
      </c>
      <c r="C116" s="80" t="s">
        <v>103</v>
      </c>
      <c r="D116" s="80">
        <v>4</v>
      </c>
    </row>
    <row r="117" spans="1:4" ht="24.75" customHeight="1">
      <c r="A117" s="79" t="s">
        <v>32</v>
      </c>
      <c r="B117" s="82" t="s">
        <v>104</v>
      </c>
      <c r="C117" s="79" t="s">
        <v>105</v>
      </c>
      <c r="D117" s="80">
        <v>1</v>
      </c>
    </row>
    <row r="118" spans="1:4" ht="26.45" customHeight="1">
      <c r="A118" s="80" t="s">
        <v>33</v>
      </c>
      <c r="B118" s="82" t="s">
        <v>106</v>
      </c>
      <c r="C118" s="79" t="s">
        <v>107</v>
      </c>
      <c r="D118" s="80">
        <v>2</v>
      </c>
    </row>
    <row r="119" spans="1:4" ht="38.25" customHeight="1">
      <c r="A119" s="80" t="s">
        <v>34</v>
      </c>
      <c r="B119" s="84" t="s">
        <v>108</v>
      </c>
      <c r="C119" s="80" t="s">
        <v>63</v>
      </c>
      <c r="D119" s="80">
        <v>350</v>
      </c>
    </row>
    <row r="120" spans="1:4" ht="21.6" customHeight="1">
      <c r="A120" s="85"/>
      <c r="B120" s="86" t="s">
        <v>93</v>
      </c>
      <c r="C120" s="87"/>
      <c r="D120" s="87"/>
    </row>
    <row r="121" spans="1:4" ht="21.6" customHeight="1">
      <c r="A121" s="85"/>
      <c r="B121" s="183" t="s">
        <v>94</v>
      </c>
      <c r="C121" s="183"/>
      <c r="D121" s="183"/>
    </row>
    <row r="122" spans="1:4" ht="21.6" customHeight="1">
      <c r="A122" s="88"/>
      <c r="B122" s="197" t="s">
        <v>95</v>
      </c>
      <c r="C122" s="197"/>
      <c r="D122" s="197"/>
    </row>
    <row r="123" spans="1:4" ht="12.75" customHeight="1">
      <c r="A123" s="89"/>
      <c r="B123" s="90"/>
      <c r="C123" s="90"/>
      <c r="D123" s="91"/>
    </row>
    <row r="124" spans="1:4" ht="17.25" customHeight="1">
      <c r="A124" s="7" t="s">
        <v>96</v>
      </c>
      <c r="D124" s="76"/>
    </row>
    <row r="128" spans="1:4" s="53" customFormat="1" ht="12">
      <c r="A128" s="199" t="s">
        <v>109</v>
      </c>
      <c r="B128" s="199"/>
      <c r="C128" s="199"/>
      <c r="D128" s="199"/>
    </row>
    <row r="129" spans="1:4" s="53" customFormat="1" ht="12">
      <c r="A129" s="200" t="s">
        <v>110</v>
      </c>
      <c r="B129" s="200"/>
      <c r="C129" s="200"/>
      <c r="D129" s="200"/>
    </row>
    <row r="130" spans="1:4" s="53" customFormat="1" ht="12">
      <c r="A130" s="52"/>
      <c r="C130" s="92"/>
      <c r="D130" s="93"/>
    </row>
    <row r="131" spans="1:5" s="49" customFormat="1" ht="15">
      <c r="A131" s="5" t="s">
        <v>6</v>
      </c>
      <c r="B131" s="6"/>
      <c r="C131" s="6" t="s">
        <v>281</v>
      </c>
      <c r="D131" s="6"/>
      <c r="E131" s="7"/>
    </row>
    <row r="132" spans="1:4" s="49" customFormat="1" ht="15">
      <c r="A132" s="8" t="s">
        <v>7</v>
      </c>
      <c r="B132" s="181" t="s">
        <v>282</v>
      </c>
      <c r="C132" s="182"/>
      <c r="D132" s="182"/>
    </row>
    <row r="133" spans="1:4" s="49" customFormat="1" ht="15">
      <c r="A133" s="8" t="s">
        <v>8</v>
      </c>
      <c r="C133" s="51"/>
      <c r="D133" s="51"/>
    </row>
    <row r="134" spans="1:4" s="53" customFormat="1" ht="12">
      <c r="A134" s="8" t="s">
        <v>111</v>
      </c>
      <c r="C134" s="92"/>
      <c r="D134" s="93"/>
    </row>
    <row r="135" spans="1:4" s="53" customFormat="1" ht="12">
      <c r="A135" s="52"/>
      <c r="C135" s="92"/>
      <c r="D135" s="93"/>
    </row>
    <row r="136" spans="1:4" s="53" customFormat="1" ht="12">
      <c r="A136" s="94"/>
      <c r="B136" s="95"/>
      <c r="C136" s="95"/>
      <c r="D136" s="96"/>
    </row>
    <row r="137" spans="1:4" s="53" customFormat="1" ht="15" customHeight="1">
      <c r="A137" s="188" t="s">
        <v>9</v>
      </c>
      <c r="B137" s="189" t="s">
        <v>52</v>
      </c>
      <c r="C137" s="190" t="s">
        <v>53</v>
      </c>
      <c r="D137" s="201" t="s">
        <v>54</v>
      </c>
    </row>
    <row r="138" spans="1:4" s="53" customFormat="1" ht="54.75" customHeight="1">
      <c r="A138" s="188"/>
      <c r="B138" s="189"/>
      <c r="C138" s="190"/>
      <c r="D138" s="201"/>
    </row>
    <row r="139" spans="1:4" s="53" customFormat="1" ht="12">
      <c r="A139" s="97" t="s">
        <v>12</v>
      </c>
      <c r="B139" s="97" t="s">
        <v>30</v>
      </c>
      <c r="C139" s="97" t="s">
        <v>31</v>
      </c>
      <c r="D139" s="98" t="s">
        <v>32</v>
      </c>
    </row>
    <row r="140" spans="1:4" s="103" customFormat="1" ht="21" customHeight="1">
      <c r="A140" s="99"/>
      <c r="B140" s="100" t="s">
        <v>112</v>
      </c>
      <c r="C140" s="101"/>
      <c r="D140" s="102"/>
    </row>
    <row r="141" spans="1:4" s="53" customFormat="1" ht="31.7" customHeight="1">
      <c r="A141" s="104" t="s">
        <v>113</v>
      </c>
      <c r="B141" s="105" t="s">
        <v>114</v>
      </c>
      <c r="C141" s="68" t="s">
        <v>63</v>
      </c>
      <c r="D141" s="106">
        <v>4.21</v>
      </c>
    </row>
    <row r="142" spans="1:4" s="53" customFormat="1" ht="22.5" customHeight="1">
      <c r="A142" s="107"/>
      <c r="B142" s="108" t="s">
        <v>115</v>
      </c>
      <c r="C142" s="68" t="s">
        <v>63</v>
      </c>
      <c r="D142" s="109">
        <f>D141*1.1</f>
        <v>4.631</v>
      </c>
    </row>
    <row r="143" spans="1:4" s="53" customFormat="1" ht="19.5" customHeight="1">
      <c r="A143" s="107"/>
      <c r="B143" s="110" t="s">
        <v>116</v>
      </c>
      <c r="C143" s="68" t="s">
        <v>90</v>
      </c>
      <c r="D143" s="109">
        <v>0.25</v>
      </c>
    </row>
    <row r="144" spans="1:4" s="53" customFormat="1" ht="39" customHeight="1">
      <c r="A144" s="107"/>
      <c r="B144" s="110" t="s">
        <v>117</v>
      </c>
      <c r="C144" s="68" t="s">
        <v>118</v>
      </c>
      <c r="D144" s="109">
        <v>1</v>
      </c>
    </row>
    <row r="145" spans="1:4" s="53" customFormat="1" ht="19.5" customHeight="1">
      <c r="A145" s="107"/>
      <c r="B145" s="110" t="s">
        <v>119</v>
      </c>
      <c r="C145" s="68" t="s">
        <v>120</v>
      </c>
      <c r="D145" s="109">
        <v>60</v>
      </c>
    </row>
    <row r="146" spans="1:4" s="9" customFormat="1" ht="19.5" customHeight="1">
      <c r="A146" s="111"/>
      <c r="B146" s="112" t="s">
        <v>121</v>
      </c>
      <c r="C146" s="58" t="s">
        <v>122</v>
      </c>
      <c r="D146" s="59">
        <v>1</v>
      </c>
    </row>
    <row r="147" spans="1:4" s="53" customFormat="1" ht="31.7" customHeight="1">
      <c r="A147" s="104" t="s">
        <v>58</v>
      </c>
      <c r="B147" s="105" t="s">
        <v>123</v>
      </c>
      <c r="C147" s="68" t="s">
        <v>124</v>
      </c>
      <c r="D147" s="106">
        <v>2.85</v>
      </c>
    </row>
    <row r="148" spans="1:4" s="53" customFormat="1" ht="22.5" customHeight="1">
      <c r="A148" s="107"/>
      <c r="B148" s="108" t="s">
        <v>125</v>
      </c>
      <c r="C148" s="68" t="s">
        <v>126</v>
      </c>
      <c r="D148" s="109">
        <f>D147*1.1</f>
        <v>3.1350000000000002</v>
      </c>
    </row>
    <row r="149" spans="1:4" s="49" customFormat="1" ht="25.5" customHeight="1">
      <c r="A149" s="66"/>
      <c r="B149" s="113" t="s">
        <v>127</v>
      </c>
      <c r="C149" s="68" t="s">
        <v>118</v>
      </c>
      <c r="D149" s="114">
        <v>1</v>
      </c>
    </row>
    <row r="150" spans="1:4" s="53" customFormat="1" ht="42" customHeight="1">
      <c r="A150" s="104" t="s">
        <v>128</v>
      </c>
      <c r="B150" s="115" t="s">
        <v>129</v>
      </c>
      <c r="C150" s="68" t="s">
        <v>63</v>
      </c>
      <c r="D150" s="106">
        <v>2</v>
      </c>
    </row>
    <row r="151" spans="1:4" s="53" customFormat="1" ht="22.5" customHeight="1">
      <c r="A151" s="107"/>
      <c r="B151" s="110" t="s">
        <v>130</v>
      </c>
      <c r="C151" s="68" t="s">
        <v>87</v>
      </c>
      <c r="D151" s="109">
        <v>88</v>
      </c>
    </row>
    <row r="152" spans="1:4" s="53" customFormat="1" ht="19.5" customHeight="1">
      <c r="A152" s="107"/>
      <c r="B152" s="110" t="s">
        <v>116</v>
      </c>
      <c r="C152" s="68" t="s">
        <v>90</v>
      </c>
      <c r="D152" s="116">
        <v>0.125</v>
      </c>
    </row>
    <row r="153" spans="1:4" s="53" customFormat="1" ht="39" customHeight="1">
      <c r="A153" s="107"/>
      <c r="B153" s="110" t="s">
        <v>117</v>
      </c>
      <c r="C153" s="68" t="s">
        <v>118</v>
      </c>
      <c r="D153" s="109">
        <v>1</v>
      </c>
    </row>
    <row r="154" spans="1:4" s="53" customFormat="1" ht="19.5" customHeight="1">
      <c r="A154" s="107"/>
      <c r="B154" s="110" t="s">
        <v>119</v>
      </c>
      <c r="C154" s="68" t="s">
        <v>120</v>
      </c>
      <c r="D154" s="109">
        <f>D150*2*1.6*10</f>
        <v>64</v>
      </c>
    </row>
    <row r="155" spans="1:4" s="53" customFormat="1" ht="39" customHeight="1">
      <c r="A155" s="107"/>
      <c r="B155" s="117" t="s">
        <v>131</v>
      </c>
      <c r="C155" s="68"/>
      <c r="D155" s="109"/>
    </row>
    <row r="156" spans="1:4" s="53" customFormat="1" ht="19.5" customHeight="1">
      <c r="A156" s="104" t="s">
        <v>132</v>
      </c>
      <c r="B156" s="67" t="s">
        <v>133</v>
      </c>
      <c r="C156" s="68" t="s">
        <v>87</v>
      </c>
      <c r="D156" s="114">
        <v>2</v>
      </c>
    </row>
    <row r="157" spans="1:4" s="53" customFormat="1" ht="19.5" customHeight="1">
      <c r="A157" s="107"/>
      <c r="B157" s="113" t="s">
        <v>134</v>
      </c>
      <c r="C157" s="68" t="s">
        <v>87</v>
      </c>
      <c r="D157" s="114">
        <v>2</v>
      </c>
    </row>
    <row r="158" spans="1:4" s="53" customFormat="1" ht="19.5" customHeight="1">
      <c r="A158" s="107"/>
      <c r="B158" s="113" t="s">
        <v>135</v>
      </c>
      <c r="C158" s="68" t="s">
        <v>118</v>
      </c>
      <c r="D158" s="114">
        <v>1</v>
      </c>
    </row>
    <row r="159" spans="1:4" s="49" customFormat="1" ht="18.75" customHeight="1">
      <c r="A159" s="118"/>
      <c r="B159" s="119" t="s">
        <v>136</v>
      </c>
      <c r="C159" s="68"/>
      <c r="D159" s="120"/>
    </row>
    <row r="160" spans="1:4" s="49" customFormat="1" ht="37.5" customHeight="1">
      <c r="A160" s="66">
        <v>1</v>
      </c>
      <c r="B160" s="67" t="s">
        <v>137</v>
      </c>
      <c r="C160" s="68" t="s">
        <v>63</v>
      </c>
      <c r="D160" s="114">
        <v>3.26</v>
      </c>
    </row>
    <row r="161" spans="1:4" s="49" customFormat="1" ht="130.5" customHeight="1">
      <c r="A161" s="66"/>
      <c r="B161" s="113" t="s">
        <v>138</v>
      </c>
      <c r="C161" s="68" t="s">
        <v>139</v>
      </c>
      <c r="D161" s="114">
        <v>1</v>
      </c>
    </row>
    <row r="162" spans="1:4" s="49" customFormat="1" ht="37.5" customHeight="1">
      <c r="A162" s="66" t="s">
        <v>58</v>
      </c>
      <c r="B162" s="67" t="s">
        <v>140</v>
      </c>
      <c r="C162" s="68" t="s">
        <v>63</v>
      </c>
      <c r="D162" s="114">
        <v>17.22</v>
      </c>
    </row>
    <row r="163" spans="1:4" s="49" customFormat="1" ht="130.5" customHeight="1">
      <c r="A163" s="66"/>
      <c r="B163" s="113" t="s">
        <v>141</v>
      </c>
      <c r="C163" s="68" t="s">
        <v>139</v>
      </c>
      <c r="D163" s="114">
        <v>3</v>
      </c>
    </row>
    <row r="164" spans="1:4" s="49" customFormat="1" ht="130.5" customHeight="1">
      <c r="A164" s="66"/>
      <c r="B164" s="113" t="s">
        <v>142</v>
      </c>
      <c r="C164" s="68" t="s">
        <v>139</v>
      </c>
      <c r="D164" s="114">
        <v>4</v>
      </c>
    </row>
    <row r="165" spans="1:4" s="49" customFormat="1" ht="130.5" customHeight="1">
      <c r="A165" s="66"/>
      <c r="B165" s="113" t="s">
        <v>143</v>
      </c>
      <c r="C165" s="68" t="s">
        <v>139</v>
      </c>
      <c r="D165" s="114">
        <v>2</v>
      </c>
    </row>
    <row r="166" spans="1:4" s="49" customFormat="1" ht="25.5" customHeight="1">
      <c r="A166" s="66"/>
      <c r="B166" s="113" t="s">
        <v>135</v>
      </c>
      <c r="C166" s="68" t="s">
        <v>70</v>
      </c>
      <c r="D166" s="114">
        <v>1</v>
      </c>
    </row>
    <row r="167" spans="1:4" s="49" customFormat="1" ht="25.5" customHeight="1">
      <c r="A167" s="66"/>
      <c r="B167" s="113" t="s">
        <v>144</v>
      </c>
      <c r="C167" s="68" t="s">
        <v>87</v>
      </c>
      <c r="D167" s="114">
        <v>11</v>
      </c>
    </row>
    <row r="168" spans="1:4" s="49" customFormat="1" ht="25.5" customHeight="1">
      <c r="A168" s="66" t="s">
        <v>128</v>
      </c>
      <c r="B168" s="113" t="s">
        <v>145</v>
      </c>
      <c r="C168" s="68" t="s">
        <v>126</v>
      </c>
      <c r="D168" s="114">
        <v>103.5</v>
      </c>
    </row>
    <row r="169" spans="1:4" s="49" customFormat="1" ht="25.5" customHeight="1">
      <c r="A169" s="66"/>
      <c r="B169" s="113" t="s">
        <v>146</v>
      </c>
      <c r="C169" s="68" t="s">
        <v>147</v>
      </c>
      <c r="D169" s="114">
        <f>D168</f>
        <v>103.5</v>
      </c>
    </row>
    <row r="170" spans="1:4" s="49" customFormat="1" ht="19.5" customHeight="1">
      <c r="A170" s="118"/>
      <c r="B170" s="119" t="s">
        <v>148</v>
      </c>
      <c r="C170" s="68"/>
      <c r="D170" s="114"/>
    </row>
    <row r="171" spans="1:4" s="53" customFormat="1" ht="29.25" customHeight="1">
      <c r="A171" s="66" t="s">
        <v>113</v>
      </c>
      <c r="B171" s="121" t="s">
        <v>149</v>
      </c>
      <c r="C171" s="68" t="s">
        <v>63</v>
      </c>
      <c r="D171" s="114">
        <v>1941.84</v>
      </c>
    </row>
    <row r="172" spans="1:4" s="53" customFormat="1" ht="26.25" customHeight="1">
      <c r="A172" s="66"/>
      <c r="B172" s="122" t="s">
        <v>150</v>
      </c>
      <c r="C172" s="68" t="s">
        <v>151</v>
      </c>
      <c r="D172" s="109">
        <f>D171*0.2</f>
        <v>388.368</v>
      </c>
    </row>
    <row r="173" spans="1:4" s="53" customFormat="1" ht="39.75" customHeight="1">
      <c r="A173" s="66" t="s">
        <v>58</v>
      </c>
      <c r="B173" s="121" t="s">
        <v>152</v>
      </c>
      <c r="C173" s="68" t="s">
        <v>63</v>
      </c>
      <c r="D173" s="109">
        <f>D171*0.1</f>
        <v>194.184</v>
      </c>
    </row>
    <row r="174" spans="1:4" s="53" customFormat="1" ht="25.5" customHeight="1">
      <c r="A174" s="107"/>
      <c r="B174" s="122" t="s">
        <v>153</v>
      </c>
      <c r="C174" s="123" t="s">
        <v>120</v>
      </c>
      <c r="D174" s="124">
        <f>D173*1.6*10</f>
        <v>3106.9440000000004</v>
      </c>
    </row>
    <row r="175" spans="1:4" s="49" customFormat="1" ht="25.5" customHeight="1">
      <c r="A175" s="66" t="s">
        <v>128</v>
      </c>
      <c r="B175" s="67" t="s">
        <v>154</v>
      </c>
      <c r="C175" s="68" t="s">
        <v>63</v>
      </c>
      <c r="D175" s="114">
        <f>D171</f>
        <v>1941.84</v>
      </c>
    </row>
    <row r="176" spans="1:4" s="49" customFormat="1" ht="25.5" customHeight="1">
      <c r="A176" s="66"/>
      <c r="B176" s="113" t="s">
        <v>155</v>
      </c>
      <c r="C176" s="68" t="s">
        <v>120</v>
      </c>
      <c r="D176" s="114">
        <f>D175*3</f>
        <v>5825.5199999999995</v>
      </c>
    </row>
    <row r="177" spans="1:4" s="49" customFormat="1" ht="25.5" customHeight="1">
      <c r="A177" s="66"/>
      <c r="B177" s="113" t="s">
        <v>156</v>
      </c>
      <c r="C177" s="68" t="s">
        <v>120</v>
      </c>
      <c r="D177" s="114">
        <f>D175*2.5</f>
        <v>4854.599999999999</v>
      </c>
    </row>
    <row r="178" spans="1:4" s="49" customFormat="1" ht="25.5" customHeight="1">
      <c r="A178" s="66"/>
      <c r="B178" s="113" t="s">
        <v>157</v>
      </c>
      <c r="C178" s="68" t="s">
        <v>118</v>
      </c>
      <c r="D178" s="114">
        <v>1</v>
      </c>
    </row>
    <row r="179" spans="1:4" s="49" customFormat="1" ht="33.75" customHeight="1">
      <c r="A179" s="66" t="s">
        <v>132</v>
      </c>
      <c r="B179" s="67" t="s">
        <v>158</v>
      </c>
      <c r="C179" s="68" t="s">
        <v>63</v>
      </c>
      <c r="D179" s="114">
        <f>D175</f>
        <v>1941.84</v>
      </c>
    </row>
    <row r="180" spans="1:4" s="49" customFormat="1" ht="25.5" customHeight="1">
      <c r="A180" s="66"/>
      <c r="B180" s="113" t="s">
        <v>159</v>
      </c>
      <c r="C180" s="68" t="s">
        <v>151</v>
      </c>
      <c r="D180" s="109">
        <f>D179*0.15</f>
        <v>291.27599999999995</v>
      </c>
    </row>
    <row r="181" spans="1:4" s="49" customFormat="1" ht="33" customHeight="1">
      <c r="A181" s="66"/>
      <c r="B181" s="113" t="s">
        <v>160</v>
      </c>
      <c r="C181" s="68" t="s">
        <v>151</v>
      </c>
      <c r="D181" s="114">
        <v>560</v>
      </c>
    </row>
    <row r="182" spans="1:4" s="49" customFormat="1" ht="31.5" customHeight="1">
      <c r="A182" s="66"/>
      <c r="B182" s="113" t="s">
        <v>161</v>
      </c>
      <c r="C182" s="68" t="s">
        <v>151</v>
      </c>
      <c r="D182" s="114">
        <v>58</v>
      </c>
    </row>
    <row r="183" spans="1:4" s="49" customFormat="1" ht="25.5" customHeight="1">
      <c r="A183" s="66"/>
      <c r="B183" s="113" t="s">
        <v>162</v>
      </c>
      <c r="C183" s="68" t="s">
        <v>139</v>
      </c>
      <c r="D183" s="114">
        <v>38</v>
      </c>
    </row>
    <row r="184" spans="1:4" s="49" customFormat="1" ht="25.5" customHeight="1">
      <c r="A184" s="66"/>
      <c r="B184" s="113" t="s">
        <v>157</v>
      </c>
      <c r="C184" s="68" t="s">
        <v>118</v>
      </c>
      <c r="D184" s="114">
        <v>1</v>
      </c>
    </row>
    <row r="185" spans="1:4" s="53" customFormat="1" ht="29.25" customHeight="1">
      <c r="A185" s="66" t="s">
        <v>66</v>
      </c>
      <c r="B185" s="121" t="s">
        <v>163</v>
      </c>
      <c r="C185" s="68" t="s">
        <v>63</v>
      </c>
      <c r="D185" s="114">
        <v>47.57</v>
      </c>
    </row>
    <row r="186" spans="1:4" s="53" customFormat="1" ht="26.25" customHeight="1">
      <c r="A186" s="66"/>
      <c r="B186" s="122" t="s">
        <v>150</v>
      </c>
      <c r="C186" s="68" t="s">
        <v>151</v>
      </c>
      <c r="D186" s="109">
        <f>D185*0.2</f>
        <v>9.514000000000001</v>
      </c>
    </row>
    <row r="187" spans="1:4" s="53" customFormat="1" ht="29.25" customHeight="1">
      <c r="A187" s="66" t="s">
        <v>68</v>
      </c>
      <c r="B187" s="121" t="s">
        <v>164</v>
      </c>
      <c r="C187" s="68" t="s">
        <v>63</v>
      </c>
      <c r="D187" s="114">
        <v>47.57</v>
      </c>
    </row>
    <row r="188" spans="1:4" s="53" customFormat="1" ht="25.5" customHeight="1">
      <c r="A188" s="107"/>
      <c r="B188" s="122" t="s">
        <v>153</v>
      </c>
      <c r="C188" s="123" t="s">
        <v>120</v>
      </c>
      <c r="D188" s="124">
        <f>D186*1.6*10</f>
        <v>152.22400000000002</v>
      </c>
    </row>
    <row r="189" spans="1:4" s="9" customFormat="1" ht="32.25" customHeight="1">
      <c r="A189" s="111" t="s">
        <v>71</v>
      </c>
      <c r="B189" s="61" t="s">
        <v>165</v>
      </c>
      <c r="C189" s="58" t="s">
        <v>63</v>
      </c>
      <c r="D189" s="59">
        <v>47.57</v>
      </c>
    </row>
    <row r="190" spans="1:4" s="9" customFormat="1" ht="19.5" customHeight="1">
      <c r="A190" s="111"/>
      <c r="B190" s="112" t="s">
        <v>166</v>
      </c>
      <c r="C190" s="58" t="s">
        <v>63</v>
      </c>
      <c r="D190" s="59">
        <v>47.57</v>
      </c>
    </row>
    <row r="191" spans="1:4" s="53" customFormat="1" ht="29.25" customHeight="1">
      <c r="A191" s="66" t="s">
        <v>73</v>
      </c>
      <c r="B191" s="121" t="s">
        <v>167</v>
      </c>
      <c r="C191" s="68" t="s">
        <v>63</v>
      </c>
      <c r="D191" s="114">
        <v>47.57</v>
      </c>
    </row>
    <row r="192" spans="1:4" s="53" customFormat="1" ht="26.25" customHeight="1">
      <c r="A192" s="66"/>
      <c r="B192" s="122" t="s">
        <v>150</v>
      </c>
      <c r="C192" s="68" t="s">
        <v>151</v>
      </c>
      <c r="D192" s="109">
        <f>D191*0.2</f>
        <v>9.514000000000001</v>
      </c>
    </row>
    <row r="193" spans="1:4" s="49" customFormat="1" ht="41.25" customHeight="1">
      <c r="A193" s="125" t="s">
        <v>75</v>
      </c>
      <c r="B193" s="126" t="s">
        <v>168</v>
      </c>
      <c r="C193" s="127" t="s">
        <v>63</v>
      </c>
      <c r="D193" s="127">
        <v>47.57</v>
      </c>
    </row>
    <row r="194" spans="1:4" s="49" customFormat="1" ht="25.5" customHeight="1">
      <c r="A194" s="128"/>
      <c r="B194" s="129" t="s">
        <v>169</v>
      </c>
      <c r="C194" s="127" t="s">
        <v>63</v>
      </c>
      <c r="D194" s="130">
        <f>D193*1.1</f>
        <v>52.327000000000005</v>
      </c>
    </row>
    <row r="195" spans="1:4" s="49" customFormat="1" ht="25.5" customHeight="1">
      <c r="A195" s="128"/>
      <c r="B195" s="129" t="s">
        <v>170</v>
      </c>
      <c r="C195" s="127" t="s">
        <v>120</v>
      </c>
      <c r="D195" s="127">
        <f>D193*5</f>
        <v>237.85</v>
      </c>
    </row>
    <row r="196" spans="1:4" s="49" customFormat="1" ht="25.5" customHeight="1">
      <c r="A196" s="128"/>
      <c r="B196" s="129" t="s">
        <v>171</v>
      </c>
      <c r="C196" s="127" t="s">
        <v>120</v>
      </c>
      <c r="D196" s="130">
        <f>D193*0.5</f>
        <v>23.785</v>
      </c>
    </row>
    <row r="197" spans="1:4" s="49" customFormat="1" ht="25.5" customHeight="1">
      <c r="A197" s="128"/>
      <c r="B197" s="129" t="s">
        <v>172</v>
      </c>
      <c r="C197" s="127" t="s">
        <v>70</v>
      </c>
      <c r="D197" s="127">
        <v>1</v>
      </c>
    </row>
    <row r="198" spans="1:4" s="49" customFormat="1" ht="19.5" customHeight="1">
      <c r="A198" s="118"/>
      <c r="B198" s="119" t="s">
        <v>173</v>
      </c>
      <c r="C198" s="68"/>
      <c r="D198" s="114"/>
    </row>
    <row r="199" spans="1:4" s="49" customFormat="1" ht="29.25" customHeight="1">
      <c r="A199" s="66" t="s">
        <v>113</v>
      </c>
      <c r="B199" s="67" t="s">
        <v>174</v>
      </c>
      <c r="C199" s="68" t="s">
        <v>63</v>
      </c>
      <c r="D199" s="114">
        <v>716.79</v>
      </c>
    </row>
    <row r="200" spans="1:4" s="49" customFormat="1" ht="19.5" customHeight="1">
      <c r="A200" s="66"/>
      <c r="B200" s="113" t="s">
        <v>175</v>
      </c>
      <c r="C200" s="68" t="s">
        <v>151</v>
      </c>
      <c r="D200" s="109">
        <f>D199*0.2</f>
        <v>143.358</v>
      </c>
    </row>
    <row r="201" spans="1:4" s="49" customFormat="1" ht="41.25" customHeight="1">
      <c r="A201" s="66" t="s">
        <v>58</v>
      </c>
      <c r="B201" s="67" t="s">
        <v>176</v>
      </c>
      <c r="C201" s="68" t="s">
        <v>63</v>
      </c>
      <c r="D201" s="114">
        <f>D199</f>
        <v>716.79</v>
      </c>
    </row>
    <row r="202" spans="1:4" s="49" customFormat="1" ht="25.5" customHeight="1">
      <c r="A202" s="66"/>
      <c r="B202" s="113" t="s">
        <v>277</v>
      </c>
      <c r="C202" s="68" t="s">
        <v>120</v>
      </c>
      <c r="D202" s="114">
        <f>D201*2.5</f>
        <v>1791.975</v>
      </c>
    </row>
    <row r="203" spans="1:4" s="49" customFormat="1" ht="25.5" customHeight="1">
      <c r="A203" s="66"/>
      <c r="B203" s="113" t="s">
        <v>156</v>
      </c>
      <c r="C203" s="68" t="s">
        <v>120</v>
      </c>
      <c r="D203" s="114">
        <f>D201*2</f>
        <v>1433.58</v>
      </c>
    </row>
    <row r="204" spans="1:4" s="49" customFormat="1" ht="25.5" customHeight="1">
      <c r="A204" s="66"/>
      <c r="B204" s="113" t="s">
        <v>157</v>
      </c>
      <c r="C204" s="68" t="s">
        <v>118</v>
      </c>
      <c r="D204" s="114">
        <v>1</v>
      </c>
    </row>
    <row r="205" spans="1:4" s="49" customFormat="1" ht="26.25" customHeight="1">
      <c r="A205" s="66"/>
      <c r="B205" s="113" t="s">
        <v>177</v>
      </c>
      <c r="C205" s="68" t="s">
        <v>120</v>
      </c>
      <c r="D205" s="114">
        <v>90</v>
      </c>
    </row>
    <row r="206" spans="1:4" s="49" customFormat="1" ht="33.75" customHeight="1">
      <c r="A206" s="66" t="s">
        <v>128</v>
      </c>
      <c r="B206" s="67" t="s">
        <v>178</v>
      </c>
      <c r="C206" s="68" t="s">
        <v>63</v>
      </c>
      <c r="D206" s="114">
        <f>D199</f>
        <v>716.79</v>
      </c>
    </row>
    <row r="207" spans="1:4" s="49" customFormat="1" ht="25.5" customHeight="1">
      <c r="A207" s="66"/>
      <c r="B207" s="113" t="s">
        <v>159</v>
      </c>
      <c r="C207" s="68" t="s">
        <v>151</v>
      </c>
      <c r="D207" s="109">
        <f>D206*0.15</f>
        <v>107.51849999999999</v>
      </c>
    </row>
    <row r="208" spans="1:4" s="49" customFormat="1" ht="29.25" customHeight="1">
      <c r="A208" s="66"/>
      <c r="B208" s="113" t="s">
        <v>179</v>
      </c>
      <c r="C208" s="68" t="s">
        <v>151</v>
      </c>
      <c r="D208" s="109">
        <f>D206*0.25</f>
        <v>179.1975</v>
      </c>
    </row>
    <row r="209" spans="1:4" s="49" customFormat="1" ht="24" customHeight="1">
      <c r="A209" s="66"/>
      <c r="B209" s="113" t="s">
        <v>162</v>
      </c>
      <c r="C209" s="68" t="s">
        <v>139</v>
      </c>
      <c r="D209" s="114">
        <v>10</v>
      </c>
    </row>
    <row r="210" spans="1:4" s="49" customFormat="1" ht="26.25" customHeight="1">
      <c r="A210" s="66"/>
      <c r="B210" s="113" t="s">
        <v>157</v>
      </c>
      <c r="C210" s="68" t="s">
        <v>118</v>
      </c>
      <c r="D210" s="114">
        <v>1</v>
      </c>
    </row>
    <row r="211" spans="1:4" s="9" customFormat="1" ht="45" customHeight="1">
      <c r="A211" s="111" t="s">
        <v>132</v>
      </c>
      <c r="B211" s="61" t="s">
        <v>180</v>
      </c>
      <c r="C211" s="58" t="s">
        <v>63</v>
      </c>
      <c r="D211" s="59">
        <v>13.97</v>
      </c>
    </row>
    <row r="212" spans="1:4" s="9" customFormat="1" ht="19.5" customHeight="1">
      <c r="A212" s="111"/>
      <c r="B212" s="112" t="s">
        <v>181</v>
      </c>
      <c r="C212" s="58" t="s">
        <v>63</v>
      </c>
      <c r="D212" s="131">
        <f>D211*1.1</f>
        <v>15.367000000000003</v>
      </c>
    </row>
    <row r="213" spans="1:4" s="9" customFormat="1" ht="34.5" customHeight="1">
      <c r="A213" s="111"/>
      <c r="B213" s="112" t="s">
        <v>182</v>
      </c>
      <c r="C213" s="58" t="s">
        <v>63</v>
      </c>
      <c r="D213" s="131">
        <f>D211*1.1</f>
        <v>15.367000000000003</v>
      </c>
    </row>
    <row r="214" spans="1:4" s="9" customFormat="1" ht="21.75" customHeight="1">
      <c r="A214" s="111"/>
      <c r="B214" s="112" t="s">
        <v>135</v>
      </c>
      <c r="C214" s="58" t="s">
        <v>63</v>
      </c>
      <c r="D214" s="59">
        <f>D211</f>
        <v>13.97</v>
      </c>
    </row>
    <row r="215" spans="1:4" s="9" customFormat="1" ht="45" customHeight="1">
      <c r="A215" s="111" t="s">
        <v>66</v>
      </c>
      <c r="B215" s="61" t="s">
        <v>183</v>
      </c>
      <c r="C215" s="58" t="s">
        <v>63</v>
      </c>
      <c r="D215" s="59">
        <v>55.53</v>
      </c>
    </row>
    <row r="216" spans="1:4" s="9" customFormat="1" ht="19.5" customHeight="1">
      <c r="A216" s="111"/>
      <c r="B216" s="112" t="s">
        <v>181</v>
      </c>
      <c r="C216" s="58" t="s">
        <v>63</v>
      </c>
      <c r="D216" s="131">
        <f>D215*1.1</f>
        <v>61.083000000000006</v>
      </c>
    </row>
    <row r="217" spans="1:4" s="9" customFormat="1" ht="34.5" customHeight="1">
      <c r="A217" s="111"/>
      <c r="B217" s="112" t="s">
        <v>184</v>
      </c>
      <c r="C217" s="58" t="s">
        <v>63</v>
      </c>
      <c r="D217" s="131">
        <f>D215*1.1</f>
        <v>61.083000000000006</v>
      </c>
    </row>
    <row r="218" spans="1:4" s="9" customFormat="1" ht="21.75" customHeight="1">
      <c r="A218" s="111"/>
      <c r="B218" s="112" t="s">
        <v>135</v>
      </c>
      <c r="C218" s="58" t="s">
        <v>63</v>
      </c>
      <c r="D218" s="59">
        <f>D215</f>
        <v>55.53</v>
      </c>
    </row>
    <row r="219" spans="1:4" s="9" customFormat="1" ht="38.25" customHeight="1">
      <c r="A219" s="127">
        <v>6</v>
      </c>
      <c r="B219" s="132" t="s">
        <v>185</v>
      </c>
      <c r="C219" s="133" t="s">
        <v>70</v>
      </c>
      <c r="D219" s="134">
        <v>1</v>
      </c>
    </row>
    <row r="220" spans="1:4" s="9" customFormat="1" ht="36.75" customHeight="1">
      <c r="A220" s="135"/>
      <c r="B220" s="136" t="s">
        <v>186</v>
      </c>
      <c r="C220" s="58"/>
      <c r="D220" s="137"/>
    </row>
    <row r="221" spans="1:4" s="9" customFormat="1" ht="51" customHeight="1">
      <c r="A221" s="58">
        <v>1</v>
      </c>
      <c r="B221" s="61" t="s">
        <v>187</v>
      </c>
      <c r="C221" s="58" t="s">
        <v>147</v>
      </c>
      <c r="D221" s="59">
        <v>12</v>
      </c>
    </row>
    <row r="222" spans="1:4" s="9" customFormat="1" ht="39" customHeight="1">
      <c r="A222" s="58">
        <v>2</v>
      </c>
      <c r="B222" s="61" t="s">
        <v>188</v>
      </c>
      <c r="C222" s="58" t="s">
        <v>147</v>
      </c>
      <c r="D222" s="59">
        <v>12</v>
      </c>
    </row>
    <row r="223" spans="1:4" s="49" customFormat="1" ht="33.75" customHeight="1">
      <c r="A223" s="66" t="s">
        <v>128</v>
      </c>
      <c r="B223" s="67" t="s">
        <v>189</v>
      </c>
      <c r="C223" s="68" t="s">
        <v>87</v>
      </c>
      <c r="D223" s="114">
        <v>12</v>
      </c>
    </row>
    <row r="224" spans="1:4" s="49" customFormat="1" ht="19.5" customHeight="1">
      <c r="A224" s="66"/>
      <c r="B224" s="113" t="s">
        <v>190</v>
      </c>
      <c r="C224" s="68" t="s">
        <v>87</v>
      </c>
      <c r="D224" s="114">
        <v>12</v>
      </c>
    </row>
    <row r="225" spans="1:4" s="9" customFormat="1" ht="29.25" customHeight="1">
      <c r="A225" s="127">
        <v>4</v>
      </c>
      <c r="B225" s="132" t="s">
        <v>191</v>
      </c>
      <c r="C225" s="133" t="s">
        <v>192</v>
      </c>
      <c r="D225" s="134">
        <v>1</v>
      </c>
    </row>
    <row r="226" spans="1:4" s="9" customFormat="1" ht="29.25" customHeight="1">
      <c r="A226" s="127">
        <v>5</v>
      </c>
      <c r="B226" s="132" t="s">
        <v>193</v>
      </c>
      <c r="C226" s="133" t="s">
        <v>192</v>
      </c>
      <c r="D226" s="134">
        <v>1</v>
      </c>
    </row>
    <row r="227" spans="1:4" s="9" customFormat="1" ht="52.5" customHeight="1">
      <c r="A227" s="127">
        <v>6</v>
      </c>
      <c r="B227" s="138" t="s">
        <v>194</v>
      </c>
      <c r="C227" s="133" t="s">
        <v>192</v>
      </c>
      <c r="D227" s="139">
        <v>1</v>
      </c>
    </row>
    <row r="228" spans="1:4" s="53" customFormat="1" ht="21.6" customHeight="1">
      <c r="A228" s="70"/>
      <c r="B228" s="71" t="s">
        <v>93</v>
      </c>
      <c r="C228" s="72"/>
      <c r="D228" s="72"/>
    </row>
    <row r="229" spans="1:4" s="53" customFormat="1" ht="21.6" customHeight="1">
      <c r="A229" s="70"/>
      <c r="B229" s="183" t="s">
        <v>94</v>
      </c>
      <c r="C229" s="183"/>
      <c r="D229" s="183"/>
    </row>
    <row r="230" spans="1:4" s="53" customFormat="1" ht="21.6" customHeight="1">
      <c r="A230" s="73"/>
      <c r="B230" s="197" t="s">
        <v>95</v>
      </c>
      <c r="C230" s="197"/>
      <c r="D230" s="197"/>
    </row>
    <row r="231" spans="1:4" s="53" customFormat="1" ht="23.25" customHeight="1">
      <c r="A231" s="74"/>
      <c r="B231" s="75"/>
      <c r="C231" s="75"/>
      <c r="D231" s="140"/>
    </row>
    <row r="232" s="53" customFormat="1" ht="21.2" customHeight="1">
      <c r="A232" s="53" t="s">
        <v>96</v>
      </c>
    </row>
    <row r="236" spans="1:4" s="49" customFormat="1" ht="15">
      <c r="A236" s="187" t="s">
        <v>195</v>
      </c>
      <c r="B236" s="187"/>
      <c r="C236" s="187"/>
      <c r="D236" s="187"/>
    </row>
    <row r="237" spans="1:4" s="49" customFormat="1" ht="15">
      <c r="A237" s="198" t="s">
        <v>39</v>
      </c>
      <c r="B237" s="198"/>
      <c r="C237" s="198"/>
      <c r="D237" s="198"/>
    </row>
    <row r="238" spans="1:3" s="49" customFormat="1" ht="15">
      <c r="A238" s="50"/>
      <c r="C238" s="51"/>
    </row>
    <row r="239" spans="1:5" s="49" customFormat="1" ht="15">
      <c r="A239" s="5" t="s">
        <v>6</v>
      </c>
      <c r="B239" s="6"/>
      <c r="C239" s="6" t="s">
        <v>281</v>
      </c>
      <c r="D239" s="6"/>
      <c r="E239" s="7"/>
    </row>
    <row r="240" spans="1:4" s="49" customFormat="1" ht="15">
      <c r="A240" s="8" t="s">
        <v>7</v>
      </c>
      <c r="B240" s="181" t="s">
        <v>282</v>
      </c>
      <c r="C240" s="182"/>
      <c r="D240" s="182"/>
    </row>
    <row r="241" spans="1:4" s="49" customFormat="1" ht="15">
      <c r="A241" s="8" t="s">
        <v>8</v>
      </c>
      <c r="C241" s="51"/>
      <c r="D241" s="51"/>
    </row>
    <row r="242" spans="1:3" s="49" customFormat="1" ht="15">
      <c r="A242" s="8" t="s">
        <v>111</v>
      </c>
      <c r="C242" s="51"/>
    </row>
    <row r="243" spans="1:3" s="49" customFormat="1" ht="8.25" customHeight="1">
      <c r="A243" s="52"/>
      <c r="C243" s="51"/>
    </row>
    <row r="244" spans="1:4" s="49" customFormat="1" ht="15">
      <c r="A244" s="141"/>
      <c r="B244" s="142"/>
      <c r="C244" s="142"/>
      <c r="D244" s="142"/>
    </row>
    <row r="245" spans="1:4" s="53" customFormat="1" ht="15" customHeight="1">
      <c r="A245" s="188" t="s">
        <v>9</v>
      </c>
      <c r="B245" s="189" t="s">
        <v>52</v>
      </c>
      <c r="C245" s="190" t="s">
        <v>53</v>
      </c>
      <c r="D245" s="190" t="s">
        <v>54</v>
      </c>
    </row>
    <row r="246" spans="1:4" s="53" customFormat="1" ht="54.75" customHeight="1">
      <c r="A246" s="188"/>
      <c r="B246" s="189"/>
      <c r="C246" s="190"/>
      <c r="D246" s="190"/>
    </row>
    <row r="247" spans="1:4" s="55" customFormat="1" ht="11.25">
      <c r="A247" s="54" t="s">
        <v>12</v>
      </c>
      <c r="B247" s="54" t="s">
        <v>30</v>
      </c>
      <c r="C247" s="54" t="s">
        <v>31</v>
      </c>
      <c r="D247" s="54" t="s">
        <v>32</v>
      </c>
    </row>
    <row r="248" spans="1:4" s="49" customFormat="1" ht="19.5" customHeight="1">
      <c r="A248" s="118"/>
      <c r="B248" s="119" t="s">
        <v>196</v>
      </c>
      <c r="C248" s="68"/>
      <c r="D248" s="143"/>
    </row>
    <row r="249" spans="1:4" s="49" customFormat="1" ht="29.25" customHeight="1">
      <c r="A249" s="144">
        <v>1</v>
      </c>
      <c r="B249" s="145" t="s">
        <v>197</v>
      </c>
      <c r="C249" s="146" t="s">
        <v>63</v>
      </c>
      <c r="D249" s="147">
        <v>252.9</v>
      </c>
    </row>
    <row r="250" spans="1:4" s="53" customFormat="1" ht="26.25" customHeight="1">
      <c r="A250" s="66"/>
      <c r="B250" s="122" t="s">
        <v>150</v>
      </c>
      <c r="C250" s="68" t="s">
        <v>151</v>
      </c>
      <c r="D250" s="148">
        <f>D249*0.2</f>
        <v>50.580000000000005</v>
      </c>
    </row>
    <row r="251" spans="1:4" s="49" customFormat="1" ht="45.75" customHeight="1">
      <c r="A251" s="144">
        <v>2</v>
      </c>
      <c r="B251" s="145" t="s">
        <v>278</v>
      </c>
      <c r="C251" s="146" t="s">
        <v>63</v>
      </c>
      <c r="D251" s="147">
        <f>D249</f>
        <v>252.9</v>
      </c>
    </row>
    <row r="252" spans="1:4" s="49" customFormat="1" ht="29.25" customHeight="1">
      <c r="A252" s="128"/>
      <c r="B252" s="129" t="s">
        <v>198</v>
      </c>
      <c r="C252" s="127" t="s">
        <v>120</v>
      </c>
      <c r="D252" s="127">
        <f>D251*1.6*15</f>
        <v>6069.6</v>
      </c>
    </row>
    <row r="253" spans="1:4" s="49" customFormat="1" ht="20.25" customHeight="1">
      <c r="A253" s="66" t="s">
        <v>128</v>
      </c>
      <c r="B253" s="67" t="s">
        <v>199</v>
      </c>
      <c r="C253" s="68" t="s">
        <v>63</v>
      </c>
      <c r="D253" s="148">
        <f>D249</f>
        <v>252.9</v>
      </c>
    </row>
    <row r="254" spans="1:4" s="49" customFormat="1" ht="20.25" customHeight="1">
      <c r="A254" s="66"/>
      <c r="B254" s="113" t="s">
        <v>200</v>
      </c>
      <c r="C254" s="68" t="s">
        <v>63</v>
      </c>
      <c r="D254" s="69">
        <v>184.48</v>
      </c>
    </row>
    <row r="255" spans="1:4" s="49" customFormat="1" ht="34.5" customHeight="1">
      <c r="A255" s="66"/>
      <c r="B255" s="113" t="s">
        <v>201</v>
      </c>
      <c r="C255" s="68" t="s">
        <v>63</v>
      </c>
      <c r="D255" s="69">
        <v>87.77</v>
      </c>
    </row>
    <row r="256" spans="1:4" s="49" customFormat="1" ht="31.5" customHeight="1">
      <c r="A256" s="66"/>
      <c r="B256" s="113" t="s">
        <v>202</v>
      </c>
      <c r="C256" s="68" t="s">
        <v>63</v>
      </c>
      <c r="D256" s="69">
        <v>5.94</v>
      </c>
    </row>
    <row r="257" spans="1:4" s="49" customFormat="1" ht="20.25" customHeight="1">
      <c r="A257" s="66"/>
      <c r="B257" s="113" t="s">
        <v>170</v>
      </c>
      <c r="C257" s="68" t="s">
        <v>120</v>
      </c>
      <c r="D257" s="69">
        <f>D253*6</f>
        <v>1517.4</v>
      </c>
    </row>
    <row r="258" spans="1:4" s="49" customFormat="1" ht="20.25" customHeight="1">
      <c r="A258" s="66"/>
      <c r="B258" s="113" t="s">
        <v>171</v>
      </c>
      <c r="C258" s="68" t="s">
        <v>120</v>
      </c>
      <c r="D258" s="69">
        <f>D253*0.5</f>
        <v>126.45</v>
      </c>
    </row>
    <row r="259" spans="1:4" s="49" customFormat="1" ht="46.5" customHeight="1">
      <c r="A259" s="66"/>
      <c r="B259" s="113" t="s">
        <v>203</v>
      </c>
      <c r="C259" s="68" t="s">
        <v>139</v>
      </c>
      <c r="D259" s="69">
        <v>17</v>
      </c>
    </row>
    <row r="260" spans="1:4" s="49" customFormat="1" ht="46.5" customHeight="1">
      <c r="A260" s="66"/>
      <c r="B260" s="113" t="s">
        <v>204</v>
      </c>
      <c r="C260" s="68" t="s">
        <v>139</v>
      </c>
      <c r="D260" s="69">
        <v>1</v>
      </c>
    </row>
    <row r="261" spans="1:4" s="49" customFormat="1" ht="46.5" customHeight="1">
      <c r="A261" s="66"/>
      <c r="B261" s="113" t="s">
        <v>205</v>
      </c>
      <c r="C261" s="68" t="s">
        <v>139</v>
      </c>
      <c r="D261" s="69">
        <v>1</v>
      </c>
    </row>
    <row r="262" spans="1:4" s="9" customFormat="1" ht="32.25" customHeight="1">
      <c r="A262" s="111" t="s">
        <v>132</v>
      </c>
      <c r="B262" s="121" t="s">
        <v>206</v>
      </c>
      <c r="C262" s="58" t="s">
        <v>63</v>
      </c>
      <c r="D262" s="62">
        <v>14.62</v>
      </c>
    </row>
    <row r="263" spans="1:4" s="9" customFormat="1" ht="36" customHeight="1">
      <c r="A263" s="111"/>
      <c r="B263" s="122" t="s">
        <v>207</v>
      </c>
      <c r="C263" s="58" t="s">
        <v>63</v>
      </c>
      <c r="D263" s="62">
        <v>14.62</v>
      </c>
    </row>
    <row r="264" spans="1:4" s="49" customFormat="1" ht="19.5" customHeight="1">
      <c r="A264" s="118"/>
      <c r="B264" s="119" t="s">
        <v>208</v>
      </c>
      <c r="C264" s="68"/>
      <c r="D264" s="143"/>
    </row>
    <row r="265" spans="1:4" s="49" customFormat="1" ht="63.75" customHeight="1">
      <c r="A265" s="144">
        <v>1</v>
      </c>
      <c r="B265" s="149" t="s">
        <v>209</v>
      </c>
      <c r="C265" s="146" t="s">
        <v>63</v>
      </c>
      <c r="D265" s="150">
        <v>84.2</v>
      </c>
    </row>
    <row r="266" spans="1:4" s="49" customFormat="1" ht="96" customHeight="1">
      <c r="A266" s="144">
        <v>2</v>
      </c>
      <c r="B266" s="149" t="s">
        <v>210</v>
      </c>
      <c r="C266" s="146" t="s">
        <v>63</v>
      </c>
      <c r="D266" s="150">
        <v>98.46</v>
      </c>
    </row>
    <row r="267" spans="1:4" s="49" customFormat="1" ht="19.5" customHeight="1">
      <c r="A267" s="118"/>
      <c r="B267" s="119" t="s">
        <v>211</v>
      </c>
      <c r="C267" s="68"/>
      <c r="D267" s="143"/>
    </row>
    <row r="268" spans="1:5" s="49" customFormat="1" ht="29.25" customHeight="1">
      <c r="A268" s="144">
        <v>1</v>
      </c>
      <c r="B268" s="145" t="s">
        <v>197</v>
      </c>
      <c r="C268" s="146" t="s">
        <v>63</v>
      </c>
      <c r="D268" s="151">
        <v>421.31</v>
      </c>
      <c r="E268" s="152"/>
    </row>
    <row r="269" spans="1:4" s="53" customFormat="1" ht="26.25" customHeight="1">
      <c r="A269" s="66"/>
      <c r="B269" s="122" t="s">
        <v>150</v>
      </c>
      <c r="C269" s="68" t="s">
        <v>151</v>
      </c>
      <c r="D269" s="148">
        <f>D268*0.2</f>
        <v>84.262</v>
      </c>
    </row>
    <row r="270" spans="1:4" s="49" customFormat="1" ht="45.75" customHeight="1">
      <c r="A270" s="144">
        <v>2</v>
      </c>
      <c r="B270" s="145" t="s">
        <v>278</v>
      </c>
      <c r="C270" s="146" t="s">
        <v>63</v>
      </c>
      <c r="D270" s="151">
        <f>D268</f>
        <v>421.31</v>
      </c>
    </row>
    <row r="271" spans="1:4" s="49" customFormat="1" ht="29.25" customHeight="1">
      <c r="A271" s="128"/>
      <c r="B271" s="129" t="s">
        <v>198</v>
      </c>
      <c r="C271" s="127" t="s">
        <v>120</v>
      </c>
      <c r="D271" s="127">
        <f>D270*1.6*15</f>
        <v>10111.44</v>
      </c>
    </row>
    <row r="272" spans="1:4" s="49" customFormat="1" ht="63.75" customHeight="1">
      <c r="A272" s="125" t="s">
        <v>128</v>
      </c>
      <c r="B272" s="61" t="s">
        <v>212</v>
      </c>
      <c r="C272" s="127" t="s">
        <v>63</v>
      </c>
      <c r="D272" s="127">
        <v>421.31</v>
      </c>
    </row>
    <row r="273" spans="1:4" s="49" customFormat="1" ht="63.75" customHeight="1">
      <c r="A273" s="125"/>
      <c r="B273" s="129" t="s">
        <v>213</v>
      </c>
      <c r="C273" s="127" t="s">
        <v>63</v>
      </c>
      <c r="D273" s="130">
        <f>D272*1.1</f>
        <v>463.44100000000003</v>
      </c>
    </row>
    <row r="274" spans="1:4" s="49" customFormat="1" ht="42" customHeight="1">
      <c r="A274" s="125"/>
      <c r="B274" s="129" t="s">
        <v>214</v>
      </c>
      <c r="C274" s="127" t="s">
        <v>63</v>
      </c>
      <c r="D274" s="127">
        <f>D272</f>
        <v>421.31</v>
      </c>
    </row>
    <row r="275" spans="1:4" s="49" customFormat="1" ht="19.5" customHeight="1">
      <c r="A275" s="125"/>
      <c r="B275" s="129" t="s">
        <v>215</v>
      </c>
      <c r="C275" s="127" t="s">
        <v>151</v>
      </c>
      <c r="D275" s="130">
        <f>D272*0.2</f>
        <v>84.262</v>
      </c>
    </row>
    <row r="276" spans="1:4" s="49" customFormat="1" ht="46.5" customHeight="1">
      <c r="A276" s="66"/>
      <c r="B276" s="113" t="s">
        <v>216</v>
      </c>
      <c r="C276" s="68" t="s">
        <v>139</v>
      </c>
      <c r="D276" s="69">
        <v>21</v>
      </c>
    </row>
    <row r="277" spans="1:4" s="49" customFormat="1" ht="19.5" customHeight="1">
      <c r="A277" s="118"/>
      <c r="B277" s="119" t="s">
        <v>217</v>
      </c>
      <c r="C277" s="68"/>
      <c r="D277" s="143"/>
    </row>
    <row r="278" spans="1:5" s="49" customFormat="1" ht="29.25" customHeight="1">
      <c r="A278" s="144">
        <v>1</v>
      </c>
      <c r="B278" s="145" t="s">
        <v>197</v>
      </c>
      <c r="C278" s="146" t="s">
        <v>63</v>
      </c>
      <c r="D278" s="151">
        <v>75.77</v>
      </c>
      <c r="E278" s="152"/>
    </row>
    <row r="279" spans="1:4" s="53" customFormat="1" ht="26.25" customHeight="1">
      <c r="A279" s="66"/>
      <c r="B279" s="122" t="s">
        <v>150</v>
      </c>
      <c r="C279" s="68" t="s">
        <v>151</v>
      </c>
      <c r="D279" s="148">
        <f>D278*0.2</f>
        <v>15.154</v>
      </c>
    </row>
    <row r="280" spans="1:4" s="49" customFormat="1" ht="45.75" customHeight="1">
      <c r="A280" s="144">
        <v>2</v>
      </c>
      <c r="B280" s="145" t="s">
        <v>278</v>
      </c>
      <c r="C280" s="146" t="s">
        <v>63</v>
      </c>
      <c r="D280" s="151">
        <f>D278</f>
        <v>75.77</v>
      </c>
    </row>
    <row r="281" spans="1:4" s="49" customFormat="1" ht="29.25" customHeight="1">
      <c r="A281" s="128"/>
      <c r="B281" s="129" t="s">
        <v>198</v>
      </c>
      <c r="C281" s="127" t="s">
        <v>120</v>
      </c>
      <c r="D281" s="127">
        <f>D280*1.6*15</f>
        <v>1818.48</v>
      </c>
    </row>
    <row r="282" spans="1:4" s="49" customFormat="1" ht="63.75" customHeight="1">
      <c r="A282" s="125" t="s">
        <v>128</v>
      </c>
      <c r="B282" s="61" t="s">
        <v>218</v>
      </c>
      <c r="C282" s="127" t="s">
        <v>63</v>
      </c>
      <c r="D282" s="127">
        <v>75.77</v>
      </c>
    </row>
    <row r="283" spans="1:4" s="49" customFormat="1" ht="63.75" customHeight="1">
      <c r="A283" s="125"/>
      <c r="B283" s="129" t="s">
        <v>219</v>
      </c>
      <c r="C283" s="127" t="s">
        <v>63</v>
      </c>
      <c r="D283" s="130">
        <f>D282*1.1</f>
        <v>83.34700000000001</v>
      </c>
    </row>
    <row r="284" spans="1:4" s="49" customFormat="1" ht="42" customHeight="1">
      <c r="A284" s="125"/>
      <c r="B284" s="129" t="s">
        <v>214</v>
      </c>
      <c r="C284" s="127" t="s">
        <v>63</v>
      </c>
      <c r="D284" s="127">
        <f>D282</f>
        <v>75.77</v>
      </c>
    </row>
    <row r="285" spans="1:4" s="49" customFormat="1" ht="19.5" customHeight="1">
      <c r="A285" s="125"/>
      <c r="B285" s="129" t="s">
        <v>215</v>
      </c>
      <c r="C285" s="127" t="s">
        <v>151</v>
      </c>
      <c r="D285" s="130">
        <f>D282*0.2</f>
        <v>15.154</v>
      </c>
    </row>
    <row r="286" spans="1:4" s="49" customFormat="1" ht="27.75" customHeight="1">
      <c r="A286" s="128"/>
      <c r="B286" s="129" t="s">
        <v>220</v>
      </c>
      <c r="C286" s="127" t="s">
        <v>70</v>
      </c>
      <c r="D286" s="127">
        <v>1</v>
      </c>
    </row>
    <row r="287" spans="1:4" s="49" customFormat="1" ht="30.75" customHeight="1">
      <c r="A287" s="118"/>
      <c r="B287" s="119" t="s">
        <v>221</v>
      </c>
      <c r="C287" s="68"/>
      <c r="D287" s="143"/>
    </row>
    <row r="288" spans="1:4" s="49" customFormat="1" ht="19.5" customHeight="1">
      <c r="A288" s="118" t="s">
        <v>113</v>
      </c>
      <c r="B288" s="67" t="s">
        <v>222</v>
      </c>
      <c r="C288" s="68" t="s">
        <v>223</v>
      </c>
      <c r="D288" s="69">
        <v>374.16</v>
      </c>
    </row>
    <row r="289" spans="1:4" s="49" customFormat="1" ht="27.75" customHeight="1">
      <c r="A289" s="118"/>
      <c r="B289" s="129" t="s">
        <v>224</v>
      </c>
      <c r="C289" s="68" t="s">
        <v>223</v>
      </c>
      <c r="D289" s="148">
        <f>D288*1.1</f>
        <v>411.5760000000001</v>
      </c>
    </row>
    <row r="290" spans="1:4" s="49" customFormat="1" ht="19.5" customHeight="1">
      <c r="A290" s="66"/>
      <c r="B290" s="113" t="s">
        <v>225</v>
      </c>
      <c r="C290" s="68" t="s">
        <v>87</v>
      </c>
      <c r="D290" s="69">
        <v>15</v>
      </c>
    </row>
    <row r="291" spans="1:4" s="49" customFormat="1" ht="19.5" customHeight="1">
      <c r="A291" s="118"/>
      <c r="B291" s="113" t="s">
        <v>226</v>
      </c>
      <c r="C291" s="68" t="s">
        <v>118</v>
      </c>
      <c r="D291" s="69">
        <v>1</v>
      </c>
    </row>
    <row r="292" spans="1:4" s="49" customFormat="1" ht="19.5" customHeight="1">
      <c r="A292" s="118" t="s">
        <v>58</v>
      </c>
      <c r="B292" s="67" t="s">
        <v>227</v>
      </c>
      <c r="C292" s="68" t="s">
        <v>223</v>
      </c>
      <c r="D292" s="69">
        <v>210.55</v>
      </c>
    </row>
    <row r="293" spans="1:4" s="49" customFormat="1" ht="27.75" customHeight="1">
      <c r="A293" s="118"/>
      <c r="B293" s="129" t="s">
        <v>228</v>
      </c>
      <c r="C293" s="68" t="s">
        <v>223</v>
      </c>
      <c r="D293" s="148">
        <v>137.91</v>
      </c>
    </row>
    <row r="294" spans="1:4" s="49" customFormat="1" ht="42.75" customHeight="1">
      <c r="A294" s="118"/>
      <c r="B294" s="129" t="s">
        <v>229</v>
      </c>
      <c r="C294" s="68" t="s">
        <v>223</v>
      </c>
      <c r="D294" s="148">
        <v>93.7</v>
      </c>
    </row>
    <row r="295" spans="1:4" s="49" customFormat="1" ht="20.25" customHeight="1">
      <c r="A295" s="66"/>
      <c r="B295" s="113" t="s">
        <v>170</v>
      </c>
      <c r="C295" s="68" t="s">
        <v>120</v>
      </c>
      <c r="D295" s="69">
        <v>125</v>
      </c>
    </row>
    <row r="296" spans="1:4" s="49" customFormat="1" ht="20.25" customHeight="1">
      <c r="A296" s="66"/>
      <c r="B296" s="113" t="s">
        <v>171</v>
      </c>
      <c r="C296" s="68" t="s">
        <v>120</v>
      </c>
      <c r="D296" s="69">
        <v>10</v>
      </c>
    </row>
    <row r="297" spans="1:4" s="49" customFormat="1" ht="19.5" customHeight="1">
      <c r="A297" s="66"/>
      <c r="B297" s="113" t="s">
        <v>225</v>
      </c>
      <c r="C297" s="68" t="s">
        <v>87</v>
      </c>
      <c r="D297" s="69">
        <v>12</v>
      </c>
    </row>
    <row r="298" spans="1:4" s="49" customFormat="1" ht="26.25" customHeight="1">
      <c r="A298" s="66"/>
      <c r="B298" s="113" t="s">
        <v>220</v>
      </c>
      <c r="C298" s="68" t="s">
        <v>70</v>
      </c>
      <c r="D298" s="69">
        <v>1</v>
      </c>
    </row>
    <row r="299" spans="1:4" s="49" customFormat="1" ht="44.25" customHeight="1">
      <c r="A299" s="118"/>
      <c r="B299" s="136" t="s">
        <v>186</v>
      </c>
      <c r="C299" s="68"/>
      <c r="D299" s="143"/>
    </row>
    <row r="300" spans="1:4" s="49" customFormat="1" ht="29.25" customHeight="1">
      <c r="A300" s="144">
        <v>1</v>
      </c>
      <c r="B300" s="145" t="s">
        <v>230</v>
      </c>
      <c r="C300" s="146" t="s">
        <v>63</v>
      </c>
      <c r="D300" s="150">
        <v>48.86</v>
      </c>
    </row>
    <row r="301" spans="1:4" s="49" customFormat="1" ht="29.25" customHeight="1">
      <c r="A301" s="144" t="s">
        <v>231</v>
      </c>
      <c r="B301" s="129" t="s">
        <v>232</v>
      </c>
      <c r="C301" s="127" t="s">
        <v>90</v>
      </c>
      <c r="D301" s="150">
        <f>D300*0.08</f>
        <v>3.9088</v>
      </c>
    </row>
    <row r="302" spans="1:4" s="49" customFormat="1" ht="21.6" customHeight="1">
      <c r="A302" s="70"/>
      <c r="B302" s="71" t="s">
        <v>93</v>
      </c>
      <c r="C302" s="72"/>
      <c r="D302" s="72"/>
    </row>
    <row r="303" spans="1:4" s="49" customFormat="1" ht="21.6" customHeight="1">
      <c r="A303" s="70"/>
      <c r="B303" s="184" t="s">
        <v>94</v>
      </c>
      <c r="C303" s="185"/>
      <c r="D303" s="186"/>
    </row>
    <row r="304" spans="1:4" s="49" customFormat="1" ht="21.6" customHeight="1">
      <c r="A304" s="73"/>
      <c r="B304" s="184" t="s">
        <v>95</v>
      </c>
      <c r="C304" s="185"/>
      <c r="D304" s="186"/>
    </row>
    <row r="305" spans="1:4" s="49" customFormat="1" ht="21.6" customHeight="1">
      <c r="A305" s="74"/>
      <c r="B305" s="75"/>
      <c r="C305" s="75"/>
      <c r="D305" s="75"/>
    </row>
    <row r="306" s="49" customFormat="1" ht="21.2" customHeight="1">
      <c r="A306" s="49" t="s">
        <v>96</v>
      </c>
    </row>
    <row r="307" s="49" customFormat="1" ht="15">
      <c r="A307" s="50"/>
    </row>
    <row r="309" spans="1:4" s="49" customFormat="1" ht="15">
      <c r="A309" s="187" t="s">
        <v>233</v>
      </c>
      <c r="B309" s="187"/>
      <c r="C309" s="187"/>
      <c r="D309" s="187"/>
    </row>
    <row r="310" spans="1:4" s="156" customFormat="1" ht="16.5">
      <c r="A310" s="153"/>
      <c r="B310" s="154" t="s">
        <v>234</v>
      </c>
      <c r="C310" s="155"/>
      <c r="D310" s="155"/>
    </row>
    <row r="311" spans="1:4" s="156" customFormat="1" ht="16.5">
      <c r="A311" s="153"/>
      <c r="B311" s="154" t="s">
        <v>235</v>
      </c>
      <c r="C311" s="155"/>
      <c r="D311" s="155"/>
    </row>
    <row r="312" spans="1:4" s="49" customFormat="1" ht="9" customHeight="1">
      <c r="A312" s="157"/>
      <c r="B312" s="158"/>
      <c r="C312" s="158"/>
      <c r="D312" s="158"/>
    </row>
    <row r="313" spans="1:5" s="49" customFormat="1" ht="15">
      <c r="A313" s="5"/>
      <c r="B313" s="6"/>
      <c r="C313" s="6"/>
      <c r="D313" s="6"/>
      <c r="E313" s="7"/>
    </row>
    <row r="314" spans="1:5" s="49" customFormat="1" ht="11.25" customHeight="1">
      <c r="A314" s="5" t="s">
        <v>6</v>
      </c>
      <c r="B314" s="6"/>
      <c r="C314" s="6" t="s">
        <v>281</v>
      </c>
      <c r="D314" s="6"/>
      <c r="E314" s="7"/>
    </row>
    <row r="315" spans="1:4" s="49" customFormat="1" ht="15">
      <c r="A315" s="8" t="s">
        <v>7</v>
      </c>
      <c r="B315" s="181" t="s">
        <v>282</v>
      </c>
      <c r="C315" s="182"/>
      <c r="D315" s="182"/>
    </row>
    <row r="316" s="49" customFormat="1" ht="15">
      <c r="A316" s="159" t="s">
        <v>8</v>
      </c>
    </row>
    <row r="317" spans="1:5" s="49" customFormat="1" ht="15">
      <c r="A317" s="159" t="s">
        <v>111</v>
      </c>
      <c r="C317" s="51"/>
      <c r="E317" s="159"/>
    </row>
    <row r="318" spans="1:4" s="53" customFormat="1" ht="15" customHeight="1">
      <c r="A318" s="188" t="s">
        <v>9</v>
      </c>
      <c r="B318" s="189" t="s">
        <v>52</v>
      </c>
      <c r="C318" s="190" t="s">
        <v>53</v>
      </c>
      <c r="D318" s="190" t="s">
        <v>54</v>
      </c>
    </row>
    <row r="319" spans="1:4" s="53" customFormat="1" ht="54.75" customHeight="1">
      <c r="A319" s="188"/>
      <c r="B319" s="189"/>
      <c r="C319" s="190"/>
      <c r="D319" s="190"/>
    </row>
    <row r="320" spans="1:4" s="55" customFormat="1" ht="15">
      <c r="A320" s="160" t="s">
        <v>12</v>
      </c>
      <c r="B320" s="161" t="s">
        <v>30</v>
      </c>
      <c r="C320" s="161" t="s">
        <v>31</v>
      </c>
      <c r="D320" s="161" t="s">
        <v>32</v>
      </c>
    </row>
    <row r="321" spans="1:4" s="163" customFormat="1" ht="15.75">
      <c r="A321" s="162"/>
      <c r="B321" s="191" t="s">
        <v>236</v>
      </c>
      <c r="C321" s="192"/>
      <c r="D321" s="193"/>
    </row>
    <row r="322" spans="1:4" s="166" customFormat="1" ht="68.25" customHeight="1">
      <c r="A322" s="133">
        <v>1</v>
      </c>
      <c r="B322" s="164" t="s">
        <v>237</v>
      </c>
      <c r="C322" s="133" t="s">
        <v>238</v>
      </c>
      <c r="D322" s="165">
        <v>9</v>
      </c>
    </row>
    <row r="323" spans="1:4" s="166" customFormat="1" ht="63" customHeight="1">
      <c r="A323" s="133">
        <v>2</v>
      </c>
      <c r="B323" s="164" t="s">
        <v>239</v>
      </c>
      <c r="C323" s="167" t="s">
        <v>238</v>
      </c>
      <c r="D323" s="168">
        <v>9</v>
      </c>
    </row>
    <row r="324" spans="1:4" s="166" customFormat="1" ht="63" customHeight="1">
      <c r="A324" s="133">
        <v>3</v>
      </c>
      <c r="B324" s="164" t="s">
        <v>240</v>
      </c>
      <c r="C324" s="167" t="s">
        <v>238</v>
      </c>
      <c r="D324" s="168">
        <v>16</v>
      </c>
    </row>
    <row r="325" spans="1:4" s="166" customFormat="1" ht="63" customHeight="1">
      <c r="A325" s="133">
        <v>4</v>
      </c>
      <c r="B325" s="164" t="s">
        <v>241</v>
      </c>
      <c r="C325" s="167" t="s">
        <v>238</v>
      </c>
      <c r="D325" s="168">
        <v>16</v>
      </c>
    </row>
    <row r="326" spans="1:4" s="166" customFormat="1" ht="51.75" customHeight="1">
      <c r="A326" s="133">
        <v>5</v>
      </c>
      <c r="B326" s="164" t="s">
        <v>242</v>
      </c>
      <c r="C326" s="167" t="s">
        <v>243</v>
      </c>
      <c r="D326" s="167">
        <v>9</v>
      </c>
    </row>
    <row r="327" spans="1:4" s="166" customFormat="1" ht="63.75" customHeight="1">
      <c r="A327" s="133">
        <v>6</v>
      </c>
      <c r="B327" s="164" t="s">
        <v>244</v>
      </c>
      <c r="C327" s="133" t="s">
        <v>243</v>
      </c>
      <c r="D327" s="133">
        <v>9</v>
      </c>
    </row>
    <row r="328" spans="1:4" s="166" customFormat="1" ht="54.75" customHeight="1">
      <c r="A328" s="133">
        <v>7</v>
      </c>
      <c r="B328" s="164" t="s">
        <v>245</v>
      </c>
      <c r="C328" s="133" t="s">
        <v>246</v>
      </c>
      <c r="D328" s="133">
        <v>12</v>
      </c>
    </row>
    <row r="329" spans="1:4" s="166" customFormat="1" ht="54.75" customHeight="1">
      <c r="A329" s="133">
        <v>8</v>
      </c>
      <c r="B329" s="164" t="s">
        <v>247</v>
      </c>
      <c r="C329" s="133" t="s">
        <v>246</v>
      </c>
      <c r="D329" s="133">
        <v>1</v>
      </c>
    </row>
    <row r="330" spans="1:4" s="166" customFormat="1" ht="33.75" customHeight="1">
      <c r="A330" s="133">
        <v>9</v>
      </c>
      <c r="B330" s="164" t="s">
        <v>248</v>
      </c>
      <c r="C330" s="133" t="s">
        <v>246</v>
      </c>
      <c r="D330" s="133">
        <v>1</v>
      </c>
    </row>
    <row r="331" spans="1:4" s="166" customFormat="1" ht="33.75" customHeight="1">
      <c r="A331" s="133">
        <v>10</v>
      </c>
      <c r="B331" s="164" t="s">
        <v>249</v>
      </c>
      <c r="C331" s="133" t="s">
        <v>246</v>
      </c>
      <c r="D331" s="169">
        <v>1</v>
      </c>
    </row>
    <row r="332" spans="1:4" s="166" customFormat="1" ht="24.95" customHeight="1">
      <c r="A332" s="194" t="s">
        <v>250</v>
      </c>
      <c r="B332" s="195"/>
      <c r="C332" s="195"/>
      <c r="D332" s="196"/>
    </row>
    <row r="333" spans="1:4" s="166" customFormat="1" ht="68.25" customHeight="1">
      <c r="A333" s="133">
        <v>1</v>
      </c>
      <c r="B333" s="164" t="s">
        <v>237</v>
      </c>
      <c r="C333" s="133" t="s">
        <v>238</v>
      </c>
      <c r="D333" s="165">
        <v>5</v>
      </c>
    </row>
    <row r="334" spans="1:4" s="166" customFormat="1" ht="63" customHeight="1">
      <c r="A334" s="133">
        <v>2</v>
      </c>
      <c r="B334" s="164" t="s">
        <v>239</v>
      </c>
      <c r="C334" s="133" t="s">
        <v>238</v>
      </c>
      <c r="D334" s="165">
        <v>5</v>
      </c>
    </row>
    <row r="335" spans="1:4" s="166" customFormat="1" ht="63" customHeight="1">
      <c r="A335" s="133">
        <v>3</v>
      </c>
      <c r="B335" s="164" t="s">
        <v>240</v>
      </c>
      <c r="C335" s="133" t="s">
        <v>238</v>
      </c>
      <c r="D335" s="165">
        <v>7</v>
      </c>
    </row>
    <row r="336" spans="1:4" s="166" customFormat="1" ht="63" customHeight="1">
      <c r="A336" s="133">
        <v>4</v>
      </c>
      <c r="B336" s="164" t="s">
        <v>251</v>
      </c>
      <c r="C336" s="133" t="s">
        <v>238</v>
      </c>
      <c r="D336" s="165">
        <v>7</v>
      </c>
    </row>
    <row r="337" spans="1:4" s="166" customFormat="1" ht="51.75" customHeight="1">
      <c r="A337" s="133">
        <v>5</v>
      </c>
      <c r="B337" s="164" t="s">
        <v>242</v>
      </c>
      <c r="C337" s="133" t="s">
        <v>243</v>
      </c>
      <c r="D337" s="133">
        <v>6</v>
      </c>
    </row>
    <row r="338" spans="1:4" s="166" customFormat="1" ht="63.75" customHeight="1">
      <c r="A338" s="133">
        <v>6</v>
      </c>
      <c r="B338" s="164" t="s">
        <v>244</v>
      </c>
      <c r="C338" s="133" t="s">
        <v>243</v>
      </c>
      <c r="D338" s="133">
        <v>6</v>
      </c>
    </row>
    <row r="339" spans="1:4" s="166" customFormat="1" ht="54.75" customHeight="1">
      <c r="A339" s="133">
        <v>7</v>
      </c>
      <c r="B339" s="164" t="s">
        <v>245</v>
      </c>
      <c r="C339" s="133" t="s">
        <v>246</v>
      </c>
      <c r="D339" s="133">
        <v>9</v>
      </c>
    </row>
    <row r="340" spans="1:4" s="166" customFormat="1" ht="54.75" customHeight="1">
      <c r="A340" s="133">
        <v>8</v>
      </c>
      <c r="B340" s="164" t="s">
        <v>252</v>
      </c>
      <c r="C340" s="133" t="s">
        <v>246</v>
      </c>
      <c r="D340" s="133">
        <v>1</v>
      </c>
    </row>
    <row r="341" spans="1:4" s="166" customFormat="1" ht="33.75" customHeight="1">
      <c r="A341" s="133">
        <v>9</v>
      </c>
      <c r="B341" s="164" t="s">
        <v>253</v>
      </c>
      <c r="C341" s="133" t="s">
        <v>246</v>
      </c>
      <c r="D341" s="133">
        <v>1</v>
      </c>
    </row>
    <row r="342" spans="1:4" s="166" customFormat="1" ht="33.75" customHeight="1">
      <c r="A342" s="133">
        <v>10</v>
      </c>
      <c r="B342" s="164" t="s">
        <v>249</v>
      </c>
      <c r="C342" s="133" t="s">
        <v>246</v>
      </c>
      <c r="D342" s="169">
        <v>1</v>
      </c>
    </row>
    <row r="343" spans="1:4" s="166" customFormat="1" ht="35.25" customHeight="1">
      <c r="A343" s="194" t="s">
        <v>254</v>
      </c>
      <c r="B343" s="195"/>
      <c r="C343" s="195"/>
      <c r="D343" s="196"/>
    </row>
    <row r="344" spans="1:4" s="166" customFormat="1" ht="84.75" customHeight="1">
      <c r="A344" s="133">
        <v>1</v>
      </c>
      <c r="B344" s="164" t="s">
        <v>255</v>
      </c>
      <c r="C344" s="133" t="s">
        <v>238</v>
      </c>
      <c r="D344" s="133">
        <v>8</v>
      </c>
    </row>
    <row r="345" spans="1:4" s="166" customFormat="1" ht="63" customHeight="1">
      <c r="A345" s="133">
        <v>2</v>
      </c>
      <c r="B345" s="164" t="s">
        <v>256</v>
      </c>
      <c r="C345" s="133" t="s">
        <v>238</v>
      </c>
      <c r="D345" s="133">
        <v>2</v>
      </c>
    </row>
    <row r="346" spans="1:4" s="166" customFormat="1" ht="33" customHeight="1">
      <c r="A346" s="133">
        <v>3</v>
      </c>
      <c r="B346" s="164" t="s">
        <v>257</v>
      </c>
      <c r="C346" s="133" t="s">
        <v>243</v>
      </c>
      <c r="D346" s="133">
        <v>1</v>
      </c>
    </row>
    <row r="347" spans="1:4" s="166" customFormat="1" ht="33" customHeight="1">
      <c r="A347" s="133">
        <v>4</v>
      </c>
      <c r="B347" s="164" t="s">
        <v>258</v>
      </c>
      <c r="C347" s="133" t="s">
        <v>243</v>
      </c>
      <c r="D347" s="133">
        <v>3</v>
      </c>
    </row>
    <row r="348" spans="1:4" s="166" customFormat="1" ht="33" customHeight="1">
      <c r="A348" s="133">
        <v>5</v>
      </c>
      <c r="B348" s="164" t="s">
        <v>259</v>
      </c>
      <c r="C348" s="133" t="s">
        <v>243</v>
      </c>
      <c r="D348" s="133">
        <v>13</v>
      </c>
    </row>
    <row r="349" spans="1:4" s="166" customFormat="1" ht="33" customHeight="1">
      <c r="A349" s="133">
        <v>6</v>
      </c>
      <c r="B349" s="164" t="s">
        <v>260</v>
      </c>
      <c r="C349" s="133" t="s">
        <v>243</v>
      </c>
      <c r="D349" s="133">
        <v>11</v>
      </c>
    </row>
    <row r="350" spans="1:4" s="166" customFormat="1" ht="23.25" customHeight="1">
      <c r="A350" s="133">
        <v>7</v>
      </c>
      <c r="B350" s="164" t="s">
        <v>261</v>
      </c>
      <c r="C350" s="133" t="s">
        <v>243</v>
      </c>
      <c r="D350" s="133">
        <v>6</v>
      </c>
    </row>
    <row r="351" spans="1:4" s="166" customFormat="1" ht="23.25" customHeight="1">
      <c r="A351" s="133">
        <v>8</v>
      </c>
      <c r="B351" s="164" t="s">
        <v>262</v>
      </c>
      <c r="C351" s="133" t="s">
        <v>243</v>
      </c>
      <c r="D351" s="133">
        <v>1</v>
      </c>
    </row>
    <row r="352" spans="1:4" s="166" customFormat="1" ht="46.5" customHeight="1">
      <c r="A352" s="133">
        <v>9</v>
      </c>
      <c r="B352" s="164" t="s">
        <v>263</v>
      </c>
      <c r="C352" s="133" t="s">
        <v>246</v>
      </c>
      <c r="D352" s="133">
        <v>9</v>
      </c>
    </row>
    <row r="353" spans="1:4" s="166" customFormat="1" ht="70.5" customHeight="1">
      <c r="A353" s="133">
        <v>10</v>
      </c>
      <c r="B353" s="164" t="s">
        <v>255</v>
      </c>
      <c r="C353" s="133" t="s">
        <v>238</v>
      </c>
      <c r="D353" s="133">
        <v>3</v>
      </c>
    </row>
    <row r="354" spans="1:4" s="166" customFormat="1" ht="41.25" customHeight="1">
      <c r="A354" s="133">
        <v>11</v>
      </c>
      <c r="B354" s="164" t="s">
        <v>264</v>
      </c>
      <c r="C354" s="133" t="s">
        <v>243</v>
      </c>
      <c r="D354" s="133">
        <v>3</v>
      </c>
    </row>
    <row r="355" spans="1:4" s="166" customFormat="1" ht="36" customHeight="1">
      <c r="A355" s="133">
        <v>12</v>
      </c>
      <c r="B355" s="164" t="s">
        <v>265</v>
      </c>
      <c r="C355" s="133" t="s">
        <v>243</v>
      </c>
      <c r="D355" s="133">
        <v>1</v>
      </c>
    </row>
    <row r="356" spans="1:4" s="166" customFormat="1" ht="46.5" customHeight="1">
      <c r="A356" s="133">
        <v>13</v>
      </c>
      <c r="B356" s="164" t="s">
        <v>266</v>
      </c>
      <c r="C356" s="133" t="s">
        <v>246</v>
      </c>
      <c r="D356" s="133">
        <v>3</v>
      </c>
    </row>
    <row r="357" spans="1:4" s="166" customFormat="1" ht="24.95" customHeight="1">
      <c r="A357" s="194" t="s">
        <v>267</v>
      </c>
      <c r="B357" s="195"/>
      <c r="C357" s="195"/>
      <c r="D357" s="196"/>
    </row>
    <row r="358" spans="1:4" s="166" customFormat="1" ht="117" customHeight="1">
      <c r="A358" s="133">
        <v>1</v>
      </c>
      <c r="B358" s="164" t="s">
        <v>268</v>
      </c>
      <c r="C358" s="133" t="s">
        <v>246</v>
      </c>
      <c r="D358" s="133">
        <v>3</v>
      </c>
    </row>
    <row r="359" spans="1:4" s="166" customFormat="1" ht="34.5" customHeight="1">
      <c r="A359" s="133">
        <v>2</v>
      </c>
      <c r="B359" s="164" t="s">
        <v>269</v>
      </c>
      <c r="C359" s="133" t="s">
        <v>246</v>
      </c>
      <c r="D359" s="133">
        <v>3</v>
      </c>
    </row>
    <row r="360" spans="1:4" s="166" customFormat="1" ht="77.25" customHeight="1">
      <c r="A360" s="133">
        <v>3</v>
      </c>
      <c r="B360" s="164" t="s">
        <v>270</v>
      </c>
      <c r="C360" s="133" t="s">
        <v>246</v>
      </c>
      <c r="D360" s="133">
        <v>3</v>
      </c>
    </row>
    <row r="361" spans="1:4" s="166" customFormat="1" ht="34.5" customHeight="1">
      <c r="A361" s="133">
        <v>4</v>
      </c>
      <c r="B361" s="164" t="s">
        <v>271</v>
      </c>
      <c r="C361" s="133" t="s">
        <v>246</v>
      </c>
      <c r="D361" s="133">
        <v>3</v>
      </c>
    </row>
    <row r="362" spans="1:4" s="166" customFormat="1" ht="70.5" customHeight="1">
      <c r="A362" s="133">
        <v>5</v>
      </c>
      <c r="B362" s="164" t="s">
        <v>272</v>
      </c>
      <c r="C362" s="133" t="s">
        <v>246</v>
      </c>
      <c r="D362" s="133">
        <v>7</v>
      </c>
    </row>
    <row r="363" spans="1:4" s="166" customFormat="1" ht="65.25" customHeight="1">
      <c r="A363" s="133">
        <v>6</v>
      </c>
      <c r="B363" s="164" t="s">
        <v>273</v>
      </c>
      <c r="C363" s="133" t="s">
        <v>246</v>
      </c>
      <c r="D363" s="133">
        <v>2</v>
      </c>
    </row>
    <row r="364" spans="1:4" s="166" customFormat="1" ht="38.25" customHeight="1">
      <c r="A364" s="133">
        <v>7</v>
      </c>
      <c r="B364" s="164" t="s">
        <v>274</v>
      </c>
      <c r="C364" s="133" t="s">
        <v>246</v>
      </c>
      <c r="D364" s="133">
        <v>9</v>
      </c>
    </row>
    <row r="365" spans="1:4" s="9" customFormat="1" ht="36.75" customHeight="1">
      <c r="A365" s="170"/>
      <c r="B365" s="136" t="s">
        <v>186</v>
      </c>
      <c r="C365" s="171"/>
      <c r="D365" s="172"/>
    </row>
    <row r="366" spans="1:4" s="166" customFormat="1" ht="54" customHeight="1">
      <c r="A366" s="133">
        <v>1</v>
      </c>
      <c r="B366" s="164" t="s">
        <v>275</v>
      </c>
      <c r="C366" s="133" t="s">
        <v>246</v>
      </c>
      <c r="D366" s="133">
        <v>5</v>
      </c>
    </row>
    <row r="367" spans="1:4" s="49" customFormat="1" ht="30.75" customHeight="1">
      <c r="A367" s="173">
        <v>2</v>
      </c>
      <c r="B367" s="174" t="s">
        <v>276</v>
      </c>
      <c r="C367" s="175" t="s">
        <v>118</v>
      </c>
      <c r="D367" s="175">
        <v>1</v>
      </c>
    </row>
    <row r="368" spans="1:4" s="49" customFormat="1" ht="24.75" customHeight="1">
      <c r="A368" s="173">
        <v>3</v>
      </c>
      <c r="B368" s="174" t="s">
        <v>157</v>
      </c>
      <c r="C368" s="175" t="s">
        <v>118</v>
      </c>
      <c r="D368" s="176">
        <v>1</v>
      </c>
    </row>
    <row r="369" spans="1:4" s="49" customFormat="1" ht="26.25" customHeight="1">
      <c r="A369" s="70"/>
      <c r="B369" s="71" t="s">
        <v>93</v>
      </c>
      <c r="C369" s="72"/>
      <c r="D369" s="72"/>
    </row>
    <row r="370" spans="1:4" s="49" customFormat="1" ht="23.25" customHeight="1">
      <c r="A370" s="70"/>
      <c r="B370" s="183" t="s">
        <v>94</v>
      </c>
      <c r="C370" s="183"/>
      <c r="D370" s="183"/>
    </row>
    <row r="371" spans="1:4" s="49" customFormat="1" ht="12.75" customHeight="1">
      <c r="A371" s="70"/>
      <c r="B371" s="183" t="s">
        <v>95</v>
      </c>
      <c r="C371" s="183"/>
      <c r="D371" s="183"/>
    </row>
    <row r="372" spans="1:4" s="53" customFormat="1" ht="21.6" customHeight="1">
      <c r="A372" s="177"/>
      <c r="B372" s="49"/>
      <c r="C372" s="178"/>
      <c r="D372" s="178"/>
    </row>
    <row r="373" s="49" customFormat="1" ht="21.2" customHeight="1">
      <c r="A373" s="177" t="s">
        <v>96</v>
      </c>
    </row>
    <row r="374" s="180" customFormat="1" ht="15">
      <c r="A374" s="179"/>
    </row>
    <row r="375" s="180" customFormat="1" ht="15">
      <c r="A375" s="179"/>
    </row>
    <row r="376" s="180" customFormat="1" ht="15">
      <c r="A376" s="179"/>
    </row>
    <row r="377" s="180" customFormat="1" ht="15">
      <c r="A377" s="179"/>
    </row>
    <row r="378" s="180" customFormat="1" ht="15">
      <c r="A378" s="179"/>
    </row>
  </sheetData>
  <mergeCells count="55">
    <mergeCell ref="B64:F64"/>
    <mergeCell ref="A8:C8"/>
    <mergeCell ref="A10:G10"/>
    <mergeCell ref="B27:F27"/>
    <mergeCell ref="A32:G32"/>
    <mergeCell ref="A33:G33"/>
    <mergeCell ref="A41:G41"/>
    <mergeCell ref="A43:A44"/>
    <mergeCell ref="B43:B44"/>
    <mergeCell ref="C43:C44"/>
    <mergeCell ref="D43:F43"/>
    <mergeCell ref="G43:G44"/>
    <mergeCell ref="A67:D67"/>
    <mergeCell ref="A68:D68"/>
    <mergeCell ref="A75:A76"/>
    <mergeCell ref="B75:B76"/>
    <mergeCell ref="C75:C76"/>
    <mergeCell ref="D75:D76"/>
    <mergeCell ref="B96:D96"/>
    <mergeCell ref="B97:D97"/>
    <mergeCell ref="A102:D102"/>
    <mergeCell ref="A103:D103"/>
    <mergeCell ref="A110:A111"/>
    <mergeCell ref="B110:B111"/>
    <mergeCell ref="C110:C111"/>
    <mergeCell ref="D110:D111"/>
    <mergeCell ref="B121:D121"/>
    <mergeCell ref="B122:D122"/>
    <mergeCell ref="A128:D128"/>
    <mergeCell ref="A129:D129"/>
    <mergeCell ref="A137:A138"/>
    <mergeCell ref="B137:B138"/>
    <mergeCell ref="C137:C138"/>
    <mergeCell ref="D137:D138"/>
    <mergeCell ref="B229:D229"/>
    <mergeCell ref="B230:D230"/>
    <mergeCell ref="A236:D236"/>
    <mergeCell ref="A237:D237"/>
    <mergeCell ref="A245:A246"/>
    <mergeCell ref="B245:B246"/>
    <mergeCell ref="C245:C246"/>
    <mergeCell ref="D245:D246"/>
    <mergeCell ref="B371:D371"/>
    <mergeCell ref="B303:D303"/>
    <mergeCell ref="B304:D304"/>
    <mergeCell ref="A309:D309"/>
    <mergeCell ref="A318:A319"/>
    <mergeCell ref="B318:B319"/>
    <mergeCell ref="C318:C319"/>
    <mergeCell ref="D318:D319"/>
    <mergeCell ref="B321:D321"/>
    <mergeCell ref="A332:D332"/>
    <mergeCell ref="A343:D343"/>
    <mergeCell ref="A357:D357"/>
    <mergeCell ref="B370:D370"/>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Madara Laksa</cp:lastModifiedBy>
  <cp:lastPrinted>2014-11-12T06:09:58Z</cp:lastPrinted>
  <dcterms:created xsi:type="dcterms:W3CDTF">2014-11-12T06:09:45Z</dcterms:created>
  <dcterms:modified xsi:type="dcterms:W3CDTF">2015-01-29T13:56:00Z</dcterms:modified>
  <cp:category/>
  <cp:version/>
  <cp:contentType/>
  <cp:contentStatus/>
</cp:coreProperties>
</file>