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BA-1." sheetId="1" r:id="rId1"/>
    <sheet name="BA-2" sheetId="2" r:id="rId2"/>
    <sheet name="BA-3" sheetId="3" r:id="rId3"/>
    <sheet name="BA-4" sheetId="4" r:id="rId4"/>
    <sheet name="BA 5" sheetId="5" r:id="rId5"/>
    <sheet name="BA-6" sheetId="6" r:id="rId6"/>
    <sheet name="BA-7" sheetId="7" r:id="rId7"/>
  </sheets>
  <definedNames/>
  <calcPr fullCalcOnLoad="1"/>
</workbook>
</file>

<file path=xl/sharedStrings.xml><?xml version="1.0" encoding="utf-8"?>
<sst xmlns="http://schemas.openxmlformats.org/spreadsheetml/2006/main" count="1006" uniqueCount="455">
  <si>
    <t>Virtuves  nosūces iekārta ar regulātoru S3, N=0,085kw</t>
  </si>
  <si>
    <t>N3</t>
  </si>
  <si>
    <t>Jumtiņš D160</t>
  </si>
  <si>
    <t>N4</t>
  </si>
  <si>
    <t>Jumtiņš D160 ,TBHB D200</t>
  </si>
  <si>
    <t>N5</t>
  </si>
  <si>
    <t>Kanāla ventilātors  KV200M,N=0,109kw,,L=775m3/st</t>
  </si>
  <si>
    <t xml:space="preserve">Gaisa vads no cinkotā skārda, D-200 </t>
  </si>
  <si>
    <t>Līkums D200</t>
  </si>
  <si>
    <t xml:space="preserve">Jumtiņš D200 </t>
  </si>
  <si>
    <t>Katlu telpas ventilācija</t>
  </si>
  <si>
    <t>Ārsistēmu iekārta</t>
  </si>
  <si>
    <t>Parplūdes reste 150x200</t>
  </si>
  <si>
    <t>Vedināšanas iekārtas frech100</t>
  </si>
  <si>
    <t>Ventilācija</t>
  </si>
  <si>
    <t>Ūdensvada cinkota tērauda caurules montāža  d32,PN6 ar veidgabaliem</t>
  </si>
  <si>
    <t>Ūdensvada cinkota tērauda caurules montāža  d25,PN6 ar veidgabaliem</t>
  </si>
  <si>
    <t>Ūdensvada plastmasas caurules montāža  d20,PN6 ar veidgabaliem</t>
  </si>
  <si>
    <t>Caurules izolācija"PAROC" b=20 no čaulām d35 ar alumin. folijas parkl.</t>
  </si>
  <si>
    <t>Caurules izolācija"PAROC" b=20 no čaulām d28 ar alumin. folijas parkl.</t>
  </si>
  <si>
    <t>Caurules izolācija"PAROC" b=20 no čaulām d22 ar alumin. folijas parkl.</t>
  </si>
  <si>
    <t>Filtrs d20</t>
  </si>
  <si>
    <t>Ūdensmērītājs d20</t>
  </si>
  <si>
    <t>Manometrs  0-10BAR ar krānu</t>
  </si>
  <si>
    <t>Pāreja d50/32</t>
  </si>
  <si>
    <t>Pāreja d32/20</t>
  </si>
  <si>
    <t>Lodveida krāns d32</t>
  </si>
  <si>
    <t>Lodveida krāns d25</t>
  </si>
  <si>
    <t>Lodveida krāns d20</t>
  </si>
  <si>
    <t>Laistīšanas krāns  d15 ar sļūteni,L=20v</t>
  </si>
  <si>
    <t>Sistēmas  pieslēgšana  pie  esošajiem  tīkliem,d32</t>
  </si>
  <si>
    <t>Ūdensmaisītājs  trauku mazgātnei</t>
  </si>
  <si>
    <t>Elektroūdenssildītājs V15l</t>
  </si>
  <si>
    <t>Elektroūdenssildītājs V100l</t>
  </si>
  <si>
    <t xml:space="preserve">Caurumu kalšana ķieģeļu mūra sienā iekšējas ūdensvada un ieksējas  kanalizācijas izveidošana </t>
  </si>
  <si>
    <t>Pāreja d110x50</t>
  </si>
  <si>
    <t>remontuzmava d50</t>
  </si>
  <si>
    <t>ugunsdrošības uzmava d110</t>
  </si>
  <si>
    <t>WC pievienojums 110</t>
  </si>
  <si>
    <t>revīzija 110</t>
  </si>
  <si>
    <t>Trauku mazgātne ar sifonu</t>
  </si>
  <si>
    <t>Tērauda dušas  vācele  900x900 ar izlaidi,sifonu un sajaucējkrānu uzstādīšana</t>
  </si>
  <si>
    <t>Traps d50</t>
  </si>
  <si>
    <t>Izlaiduma ierīkošana ar  caurumu kalšanu un tranšējas rakšanu un aizbēršanu ar smilti (rokas darbs)</t>
  </si>
  <si>
    <t>Apgaismes un spēka tīkli</t>
  </si>
  <si>
    <t xml:space="preserve">Apgaismes armatūra luminiscences spuldzēm T8; 2x18W; ar aisargstiklu; montāžāi uz virsmu; IP40; komplektā ar spuldzēm </t>
  </si>
  <si>
    <t xml:space="preserve">Apgaismes armatūra luminiscences spuldzēm T8; 2x18W; ar aisargstiklu; montāžāi uz virsmu; IP44; komplektā ar spuldzēm </t>
  </si>
  <si>
    <t xml:space="preserve">Apgaismes armatūra luminiscences spuldzēm T8; 4x18W; ar parabolisko optiku; ar elektronisko balastu montāžāi uz virsmu; IP20; komplektā ar spuldzēm </t>
  </si>
  <si>
    <t xml:space="preserve">Apgaismes armatūra luminiscences spuldzēm T8; 4x18W; ar aisargstiklu; montāžāi uz virsmu; IP40; komplektā ar spuldzēm </t>
  </si>
  <si>
    <t>Apgaismes armatūra luminiscences spuldzēm T8; 2x36W; ar aisargstiklu; montāžai uz virsmu; IP40; komplektā ar spuldzēm</t>
  </si>
  <si>
    <t xml:space="preserve">Apgaismes armatūra luminiscences spuldzēm T8; 2x36W; ar aisargstiklu; montāžai uz virsmu; IP44; komplektā ar spuldzēm </t>
  </si>
  <si>
    <t>Apgaismes armatūra kompaktai luminisc. spuldzei 1x8W; ar piktogrammu "IZEJA"; montāžai pie griest./sienu  uz virsmu; 1 st.autonom. režimā; komplektā ar spuldzi</t>
  </si>
  <si>
    <t>Apgaismes armatūra ar lumin.lspuldzei 18W; 230V montāžāi uz virsmu; IP44</t>
  </si>
  <si>
    <t>Rozete ar ligzdu RJ45,8.polu,UTP Cat5e montāžai kārbā</t>
  </si>
  <si>
    <t>Rozete ar ligzdu2x RJ45,8.polu,UTP Cat5e montāžai kārbā</t>
  </si>
  <si>
    <t>Nozarkārba  montāžai uz virsmu IP44</t>
  </si>
  <si>
    <t>Automātiskais slēdzis ~3; 3pol.; 20A "B" montāžai uz DIN sliedes</t>
  </si>
  <si>
    <t>Noplūdes strāvas automātiskais slēdzis  ~3; 4pol.; 25A / 0.03A; montāžai uz DIN sliedes</t>
  </si>
  <si>
    <t>Kombinētais pārsprieguma novādītāja bloks 3;3.pol.;I+Iiklase;V25-B+C/4 montāžai uz DIN sliedes</t>
  </si>
  <si>
    <t>Ievadslēdzis 3, 3.pol.400W;40A montāzai uz DIN sliedes</t>
  </si>
  <si>
    <t>Neatkarīgais automatiskā slēdža atslēdzējs, ~24V; montāžai uz DIN sliedes</t>
  </si>
  <si>
    <t>Laika relejs 250V;16A;SMR-H montāžai universāla kārbā</t>
  </si>
  <si>
    <t>Modulārās sadales korpuss 56 DIN vietām,ar DIN sliedēm montāžai uz virsmu IP31</t>
  </si>
  <si>
    <t>Datu pārraides kabelis UTP4x2x0,5 Cat5e</t>
  </si>
  <si>
    <t>Kabelis FKKJ 5x10 ar vara dzīslām guldīšanai zemē</t>
  </si>
  <si>
    <t>Gala apdare kabelim 5x10mm2</t>
  </si>
  <si>
    <t>Ugunsizturīgs bezhalogēna  kabelis FRHF-180/E30 ;2x1,5 ar vara dzīslām</t>
  </si>
  <si>
    <t>Ugunsizturīgs bezhalogēna  kabelis FRHF-180/E30 ;3x1,5 ar vara dzīslām</t>
  </si>
  <si>
    <t>Izolēts zemējuma vads Cu1x6mm2</t>
  </si>
  <si>
    <t>Viniplasta caurule ∅50mm  guldīšanai zemē</t>
  </si>
  <si>
    <t>Signāllenta 100mm "Kabelis"</t>
  </si>
  <si>
    <r>
      <t>Kabeļu rievu</t>
    </r>
    <r>
      <rPr>
        <sz val="10"/>
        <color indexed="63"/>
        <rFont val="Times New Roman"/>
        <family val="1"/>
      </rPr>
      <t xml:space="preserve"> kalšana  ķieģeļu sienā un  aizdarināšana pēc kabeļu montāža</t>
    </r>
  </si>
  <si>
    <t>Zibensaizsardzība un zemējuma kontūri</t>
  </si>
  <si>
    <t>Zemējuma  tranšejas  rakšana</t>
  </si>
  <si>
    <t>Zemējuma  tranšejas  aizbēršana</t>
  </si>
  <si>
    <t>Tērauda apaļdzelzs dn 8mm</t>
  </si>
  <si>
    <t xml:space="preserve"> Savienojuma klemme RD8/ RD 8</t>
  </si>
  <si>
    <t>Stieples stiprinājuma elements (1kg) uz plakanā  jumta segums,165MGB</t>
  </si>
  <si>
    <t>Zībensuztvērējs dn16mm,L=1,00m</t>
  </si>
  <si>
    <t>Zībensuztvērēja  stiprinājums</t>
  </si>
  <si>
    <t>Nolaiduma sienas stiprinājums Rd8-10</t>
  </si>
  <si>
    <t>Savienojuma klemme RD 8-10</t>
  </si>
  <si>
    <t>Vertikālais elektrods dn 16mm;L=2,5m</t>
  </si>
  <si>
    <t>Elektroda uzgailis dn 16mm</t>
  </si>
  <si>
    <t>Tērauda apaļdzelzs dn 10mm</t>
  </si>
  <si>
    <t>Plakandzelzs 40x3.5mm</t>
  </si>
  <si>
    <t>Savienojuma klemme dn16/FL40 elektrodu un kopnes savienošanai</t>
  </si>
  <si>
    <t>Savienojuma klemme dn10/FL40 nolaidumu un kopnes savienošanai</t>
  </si>
  <si>
    <t>Pretkorozijas lenta</t>
  </si>
  <si>
    <t>Zāliena atjaunošana</t>
  </si>
  <si>
    <t>Menlzeme</t>
  </si>
  <si>
    <t>Zāles  sēkla</t>
  </si>
  <si>
    <t>Betona apmales atjaunošana</t>
  </si>
  <si>
    <t>Zemējuma pretestības mērījumi</t>
  </si>
  <si>
    <t>obj.</t>
  </si>
  <si>
    <t>Ugunsdzēsības signalizācijas panelis ar 8 detektoru zonām</t>
  </si>
  <si>
    <t>Akumulators 12V,7Ah</t>
  </si>
  <si>
    <t>Konvencionāls dūmu signāldevējs                EA-318-2</t>
  </si>
  <si>
    <t>Konvencionāls siltuma  signāldevējs            NB-323-2</t>
  </si>
  <si>
    <t>Manuālais trauksmes signāldevējs FP/3RD</t>
  </si>
  <si>
    <t>Signalizācijas kabelis KLMA 2x0,8+0,8</t>
  </si>
  <si>
    <t>Ugunsizturīgs bezhalogēna kabelis FRHF-180/E30 2x1,0</t>
  </si>
  <si>
    <t>Viniplasta caurule d20mm</t>
  </si>
  <si>
    <t>Viniplasta kabeļu kanāls 12z20mm</t>
  </si>
  <si>
    <t>Viniplasta kabeļu kanāls 20z30mm</t>
  </si>
  <si>
    <t>Signālierīce ar lampu ārējai instalācijai,24V; 96-120dB;IP44;AHBS</t>
  </si>
  <si>
    <t>Signālierīce ar lampu iekšējai instalācijai,24V; 96-120dB;LD96R</t>
  </si>
  <si>
    <t>Rezistors EOL (end of line)1/4W;3900 Om</t>
  </si>
  <si>
    <t>Diode 100V;2A</t>
  </si>
  <si>
    <t>Instalācijas relejs 24V;2NO/NC;250V;16A ar stiprināšanas pamatni</t>
  </si>
  <si>
    <t>Radio raidītāja modulis</t>
  </si>
  <si>
    <t>Vienpolīgs apg.slēdzis ar pārslēdzošo kontaktu mont. kārbā; 250V; 10A; IP44</t>
  </si>
  <si>
    <t>BŪVDARBU APJOMI Nr,7</t>
  </si>
  <si>
    <t>Ugunsdzēsības signalizācijas sistēma</t>
  </si>
  <si>
    <t>Daudzums</t>
  </si>
  <si>
    <t>Mērvienība</t>
  </si>
  <si>
    <t>m</t>
  </si>
  <si>
    <t>gab</t>
  </si>
  <si>
    <t>kompl</t>
  </si>
  <si>
    <t xml:space="preserve">vieta </t>
  </si>
  <si>
    <t>Sistēmas  izmēģināšana  un  hlorēšana</t>
  </si>
  <si>
    <t>Sistēmas nodošana</t>
  </si>
  <si>
    <t>K1 Kanalizācija</t>
  </si>
  <si>
    <t>Sistēmas  izmēģināšana</t>
  </si>
  <si>
    <t>Veidgabalu montāža</t>
  </si>
  <si>
    <t>Stiprinājumi</t>
  </si>
  <si>
    <t>Nr.p.k.</t>
  </si>
  <si>
    <t>Darba, izdevumu un materiālu nosaukums</t>
  </si>
  <si>
    <t>Darba un izdevumu nosaukums</t>
  </si>
  <si>
    <t>Mērv.</t>
  </si>
  <si>
    <t>Ū1aukstais ūdensvads</t>
  </si>
  <si>
    <t>Ūdensvada plastmasas caurules montāža  d15,PN6 ar veidgabaliem</t>
  </si>
  <si>
    <t>Cauruļu balstenis,90,d16</t>
  </si>
  <si>
    <t>Sienas līknis 16x1/2</t>
  </si>
  <si>
    <t>cilv/st</t>
  </si>
  <si>
    <t>T3 karstais  ūdensvads</t>
  </si>
  <si>
    <t>Ūdensmaisītājs mazgāšanas galdam</t>
  </si>
  <si>
    <t>Līkums ar uzmavām ,45,d50</t>
  </si>
  <si>
    <t>Līkums ar uzmavām ,135,d110</t>
  </si>
  <si>
    <t>T-gabals,45  50x50</t>
  </si>
  <si>
    <t>T-gabals,45  110x50</t>
  </si>
  <si>
    <t>T-gabals,45  110x110</t>
  </si>
  <si>
    <t>remontuzmava d110</t>
  </si>
  <si>
    <t>Aizbāznis ar ieskrūvējamu vāku</t>
  </si>
  <si>
    <t>Kompakt tipa klozetpods ar slīpo izlaidni ar stiprinājumiem un montāžas materiāliem</t>
  </si>
  <si>
    <t>Mazgāšanas galds ar sifonu ar stiprinājumiem un montāžas materiāliem</t>
  </si>
  <si>
    <t>Kanalizācijas  pieslēgšana  pie  esošiem ārējiem  tīkliem ,d110</t>
  </si>
  <si>
    <t>kg</t>
  </si>
  <si>
    <t>Demontāža</t>
  </si>
  <si>
    <t>t.m</t>
  </si>
  <si>
    <t>m2</t>
  </si>
  <si>
    <t>Montāžas un savienojuma materiāli</t>
  </si>
  <si>
    <t xml:space="preserve">Ugunsizturīgs materiāls kabeļu pārejas cauri sienām un pārseg. aizdarīšanai </t>
  </si>
  <si>
    <t>Esošās instalācijas demontāža</t>
  </si>
  <si>
    <t>Avārijas nepārtrauktas barošanas invertors ar akumulatoru; montāžai apgaismes armatūrā; 1 stundas autonom. režimā; 36W; 230V</t>
  </si>
  <si>
    <t>Vienpolīgs apgaismes slēdzis montāžai zem apmet. kārbā; 250V; 10A; IP20</t>
  </si>
  <si>
    <t>Vienpolīgs apgaismes slēdzis montāžai zem apmet. kārbā; 250V; 10A; IP44</t>
  </si>
  <si>
    <t>Divpolīgs apgaismes slēdzis montāžai zem apmet. kārbā; 250V; 10A; IP20</t>
  </si>
  <si>
    <t>Vienpolīgs apg.slēdzis ar pārslēdzošo kontaktu mont. kārbā; 250V; 10A; IP20</t>
  </si>
  <si>
    <t>Sienas kontakts montāžai zem apmetuma kārbā; 250V; 16A; L+N+PE; IP20</t>
  </si>
  <si>
    <t>Sienas kontakts montāžai zem apmetuma kārbā; 250V; 16A; L+N+PE; IP44</t>
  </si>
  <si>
    <t>Universālā montāžas kārba zem apmetuma montāžai</t>
  </si>
  <si>
    <t>Nozarkārba zem apmetuma montāžai</t>
  </si>
  <si>
    <t>Automātiskais slēdzis ~1; 1pol.; 10A "B" montāžai uz DIN sliedes</t>
  </si>
  <si>
    <t>Automātiskais slēdzis ~1; 1pol.; 10A "C" montāžai uz DIN sliedes</t>
  </si>
  <si>
    <t>Automātiskais slēdzis ~1; 1pol.; 16A "B" montāžai uz DIN sliedes</t>
  </si>
  <si>
    <t>Automātiskais slēdzis ~1; 1pol.; 16A "C" montāžai uz DIN sliedes</t>
  </si>
  <si>
    <t>Noplūdes strāvas automātiskais slēdzis  ~1; 2pol.; 20A / 0.03A; montāžai uz DIN sliedes</t>
  </si>
  <si>
    <t>Kabelis PPJ 3x1.5 ar vara dzīslām</t>
  </si>
  <si>
    <t xml:space="preserve">m </t>
  </si>
  <si>
    <t>Kabelis PPJ 4x1.5 ar vara dzīslām</t>
  </si>
  <si>
    <t>Kabelis PPJ 3x2.5 ar vara dzīslām</t>
  </si>
  <si>
    <t>Kabelis PPJ 5x2.5 ar vara dzīslām</t>
  </si>
  <si>
    <t xml:space="preserve">Viniplasta caurule ∅20mm </t>
  </si>
  <si>
    <t xml:space="preserve">Viniplasta caurule ∅25mm </t>
  </si>
  <si>
    <t>Esošās elektroinstalācijas demontāža</t>
  </si>
  <si>
    <t>Esošās elektroiekārtas (rozetes, slēdžus, gaismekļus, sadalnes) demontāža</t>
  </si>
  <si>
    <t>gab.</t>
  </si>
  <si>
    <t>t.m.</t>
  </si>
  <si>
    <t>Grīdas</t>
  </si>
  <si>
    <t>m²</t>
  </si>
  <si>
    <t>Griesti</t>
  </si>
  <si>
    <t>Sienas</t>
  </si>
  <si>
    <t>m3</t>
  </si>
  <si>
    <t>Durvis</t>
  </si>
  <si>
    <t>Logi</t>
  </si>
  <si>
    <t>Durvju apmales izveidošana</t>
  </si>
  <si>
    <t>Demontāžas darbi</t>
  </si>
  <si>
    <t>Ailu kalšana ķieģeļu sienās</t>
  </si>
  <si>
    <t>Pārsedzes</t>
  </si>
  <si>
    <t>t</t>
  </si>
  <si>
    <t>Metāla pārsedžu apmetums pa sietu</t>
  </si>
  <si>
    <t>Caurules izolācija"PAROC" b=20 no čaulām d17 ar alumin. folijas parkl.</t>
  </si>
  <si>
    <t>Lodveida krāns d15</t>
  </si>
  <si>
    <t>Kanalizācijas plastmasas cauruļvads ar uzmavu, SN4  D110   montāža</t>
  </si>
  <si>
    <t>Kanalizācijas plastmasas cauruļvads ar uzmavu, SN4  D50   montāža</t>
  </si>
  <si>
    <t>Reģipša kārbas ierīkošana  cauruļvadu nosegšanai no ugunsdrošā reģipša-2 kartas pa metāla karkasu  ar pilno apdari</t>
  </si>
  <si>
    <t>Inventārsastatņu montāža , demontāža;noma</t>
  </si>
  <si>
    <t>Vienības  cena, Ls</t>
  </si>
  <si>
    <t>Kop\a ,Ls</t>
  </si>
  <si>
    <t>Piezīmes</t>
  </si>
  <si>
    <t>Pavisam kopā</t>
  </si>
  <si>
    <t xml:space="preserve"> Sastādīja  __________________A.Kuzmins                         Sertifikāta Nr. 20-2856, 20-078, 20-2538</t>
  </si>
  <si>
    <t xml:space="preserve">                                                      Iekšējais ūdensvads un kanalizācija</t>
  </si>
  <si>
    <t xml:space="preserve">                                                      Elektromontāžas darbi</t>
  </si>
  <si>
    <t>BŪDARBU APJOMI Nr,1</t>
  </si>
  <si>
    <t>BŪVDARBU APJOMI Nr,2</t>
  </si>
  <si>
    <t>BŪVDARBU APJOMI Nr,3</t>
  </si>
  <si>
    <t>BŪVDARBU APJOMI Nr,4</t>
  </si>
  <si>
    <t>BŪVDARBU APJOMI Nr,5</t>
  </si>
  <si>
    <t>BŪVDARBU APJOMI Nr,6</t>
  </si>
  <si>
    <t xml:space="preserve">      Visparbūvnicības darbi</t>
  </si>
  <si>
    <t>Ūdensmaisītājs dušai</t>
  </si>
  <si>
    <t>obj</t>
  </si>
  <si>
    <t>Metāla konstrukciju gruntēšana un krāsošana 2 kārtās</t>
  </si>
  <si>
    <t xml:space="preserve">metāla siets </t>
  </si>
  <si>
    <t>cementa  java</t>
  </si>
  <si>
    <t>PVC logu L1 (1850X2150) montāža, divvērtņu loga bloks, ar vienu veramo vērtni  -  5gb</t>
  </si>
  <si>
    <t>Celtniecības putas</t>
  </si>
  <si>
    <t>balons</t>
  </si>
  <si>
    <t>PVC logu L2 (700X900) montāža, vienvērtņu loga bloks ar vienu veramo vērtni. - 6gb</t>
  </si>
  <si>
    <t>PVC logu L3 (1300X1700) montāža, vienvērtņu loga bloks ar vienu veramo vērtni - 1gb</t>
  </si>
  <si>
    <t>Iekšējo PVC palodžu uzstādīšana</t>
  </si>
  <si>
    <t>PVC palodze (baltā tonī)</t>
  </si>
  <si>
    <t xml:space="preserve"> Celtniecības putas</t>
  </si>
  <si>
    <t xml:space="preserve">Palodze </t>
  </si>
  <si>
    <t>Skrūves</t>
  </si>
  <si>
    <t>Ārdurvju metāla bloks(1000x2100mm), durvju bloks ; Montāžas putas; Seglīstes; Skrūves, slēdzenes un pašaizveres mehānisms, dībeļi; Stiprinājumi  - 2.gab.</t>
  </si>
  <si>
    <t>Saliekamās iekšdurvis, (1500x2600mm)  1 gab.; durvju bloks  ;Montāžas putas; Seglīstes; Skrūves, dībeļi; Stiprinājumi</t>
  </si>
  <si>
    <t>Saliekamās iekšdurvis, 3900x2800mm)  1 gab.; durvju bloks  ;Montāžas putas; Seglīstes; Skrūves, dībeļi; Stiprinājumi</t>
  </si>
  <si>
    <t>Metāla ugunsdrošās iekšdurvis ( 1000x2100mm)  2gab.  ( EI 30 )  Ugunsiztur.montāžas putas; Seglīstes; Skrūves, dībeļi; Stiprinājumi</t>
  </si>
  <si>
    <t>Pārsegumu paneļu gruntēšana,izlīdzināšana, špaktelēšana un slīpēšana</t>
  </si>
  <si>
    <t>grunts</t>
  </si>
  <si>
    <t>l</t>
  </si>
  <si>
    <t>špaktele</t>
  </si>
  <si>
    <t>smilšpapīrs</t>
  </si>
  <si>
    <t xml:space="preserve">Griestu gruntēšana un krāsošana ar emulsijas krāsu </t>
  </si>
  <si>
    <t>mitrumizturīga krāsa un grunts</t>
  </si>
  <si>
    <t>Iekšsienu mūrēšana no ķieģeļiem b=120mm</t>
  </si>
  <si>
    <t>celtniecības ķieģeļi</t>
  </si>
  <si>
    <t>1000gb</t>
  </si>
  <si>
    <t xml:space="preserve">mūrēšanas java </t>
  </si>
  <si>
    <t>Aiļu aizmūrēšana ar ķieģeļiem (ieskaitot ārējo sienu)</t>
  </si>
  <si>
    <t xml:space="preserve"> celtniecības ķieģeļi</t>
  </si>
  <si>
    <t>apmetuma java</t>
  </si>
  <si>
    <t>rotband</t>
  </si>
  <si>
    <t>smilspapīrs</t>
  </si>
  <si>
    <t xml:space="preserve"> grunts</t>
  </si>
  <si>
    <t xml:space="preserve">Emulsijas krāsa </t>
  </si>
  <si>
    <t>mitrumizturīgais grunts</t>
  </si>
  <si>
    <t>apdares flīzes</t>
  </si>
  <si>
    <t>flīžu līme</t>
  </si>
  <si>
    <t>šuvju aizpildītājs</t>
  </si>
  <si>
    <t>palīgmateriāli</t>
  </si>
  <si>
    <t>Bedres (1000x1000x2000) aizbēršana ar smilti</t>
  </si>
  <si>
    <t>1. tips</t>
  </si>
  <si>
    <t>Betona grīdas pamatnes izveidošana 60mm</t>
  </si>
  <si>
    <t>m³</t>
  </si>
  <si>
    <t>Betons B15</t>
  </si>
  <si>
    <t>Neslīdošās akmens flīzes</t>
  </si>
  <si>
    <t>Flīžu līme ūdensizturīga</t>
  </si>
  <si>
    <t>hidroizolējošais šuvju aizpildītājs</t>
  </si>
  <si>
    <t>Grīdas apmaļu uzstādīšana</t>
  </si>
  <si>
    <t>koka apmales</t>
  </si>
  <si>
    <t>2. tips</t>
  </si>
  <si>
    <t>Spundētā OSB-18 mm plātnes ieklāšana</t>
  </si>
  <si>
    <t>OSB-18mm</t>
  </si>
  <si>
    <t>Grīdas segums no homogēna,neslīdoša linoleja-43kl.nodilumizturības pa  līmes kartu ar  grīdlīstu  pielikšanu</t>
  </si>
  <si>
    <t>līnoleja līme</t>
  </si>
  <si>
    <t>Polimērbetona pamatne</t>
  </si>
  <si>
    <t>cinkotā tērauda režģis</t>
  </si>
  <si>
    <t>2. Fasādes apdare</t>
  </si>
  <si>
    <t>Cietā  akmens  vates  plātne  FAS 3  -100mm</t>
  </si>
  <si>
    <t>Līme  plātņu  pielīmēšanai</t>
  </si>
  <si>
    <t>Armējošais  siets</t>
  </si>
  <si>
    <t>Līme  armējošā  sieta  pielīmēšanai</t>
  </si>
  <si>
    <t>Dībeli</t>
  </si>
  <si>
    <t>Armējošās  kārtas  grunts</t>
  </si>
  <si>
    <t>Polimērminerālais  struktūrapmetums</t>
  </si>
  <si>
    <t>Grunts  zem  silikatkrāsas</t>
  </si>
  <si>
    <t>Silikatkrāsa  ar  tonējumu</t>
  </si>
  <si>
    <t>Caurule</t>
  </si>
  <si>
    <t>Piltuve</t>
  </si>
  <si>
    <t>Līkums</t>
  </si>
  <si>
    <t>Lejas  gals</t>
  </si>
  <si>
    <t>Ūdensteknes  d=150mm</t>
  </si>
  <si>
    <t>Konektors</t>
  </si>
  <si>
    <t xml:space="preserve">Teknes  gals </t>
  </si>
  <si>
    <t>Āķi</t>
  </si>
  <si>
    <t>Tekņu savienotājs</t>
  </si>
  <si>
    <t>3.Cokola siltināšana</t>
  </si>
  <si>
    <t>Atrakt ēkas cokolu 0,6m dziļumā</t>
  </si>
  <si>
    <t>Cokola  virsmas  notīrīšana</t>
  </si>
  <si>
    <t xml:space="preserve">Cokola izlīdzināšana  ar javu  </t>
  </si>
  <si>
    <t>cementa java</t>
  </si>
  <si>
    <t>Pamatu   siltināšana  ar TENAPORS EXTRA- 100 mm  biezām   ekstrudētā mitrumizturīgā   putupolistirola  plāksnēm ,lokšņu pielīmēšana ar Sakret BAK(vai analogu),stiprināšana ar plastmasas dībeļiem</t>
  </si>
  <si>
    <t>Dībeļi</t>
  </si>
  <si>
    <t>Pamatu  apmetums un krāsošana ar tonētu silikātkrāsu  virs zemes  līmeņa</t>
  </si>
  <si>
    <t>Armējošais siets</t>
  </si>
  <si>
    <t>Līme,armējošā sieta pielīmēšanai</t>
  </si>
  <si>
    <t>Polimērminerālais struktūrapmetums</t>
  </si>
  <si>
    <t>Grunts zem silikatkrāsas</t>
  </si>
  <si>
    <t>Smilts</t>
  </si>
  <si>
    <t>4. Jumts</t>
  </si>
  <si>
    <t>Pārseguma dzelzsbetona panelis  izlīdzināšana ar cementa javas kārtu 30mm biezumā</t>
  </si>
  <si>
    <t xml:space="preserve">Siltumizolācija PAROC ROS 30g, 160mm biez. </t>
  </si>
  <si>
    <t>PAROC ROS50  40mm biez</t>
  </si>
  <si>
    <t>stiprinājumi</t>
  </si>
  <si>
    <t xml:space="preserve"> ruberoīda (TehnoNIKOLl MIDA) apakšslānis-3mm biez.</t>
  </si>
  <si>
    <t>ruberoīda ( TehnoNIKOL MIDA) virskārta-4mm</t>
  </si>
  <si>
    <t>gāze-propāns 50l</t>
  </si>
  <si>
    <t>bal</t>
  </si>
  <si>
    <t>Ruberoīda piekļāvumi pie sienām un parapetiem</t>
  </si>
  <si>
    <t xml:space="preserve">Deflektors </t>
  </si>
  <si>
    <t>Germetik</t>
  </si>
  <si>
    <t>Z-160 termoprofila,solis 600mm, L=1700mm  uzstādīšana jumtā</t>
  </si>
  <si>
    <t>metāla  loksne RUUKI T15</t>
  </si>
  <si>
    <t xml:space="preserve">Jumta papildelementu montāža  no cinkota skārda </t>
  </si>
  <si>
    <t>cinkotais skārds</t>
  </si>
  <si>
    <t>Esošo dūmeņu tīrīšana un remonts virs jumta seguma</t>
  </si>
  <si>
    <t>4. Ieejas lievenis</t>
  </si>
  <si>
    <t>Katlu telpa</t>
  </si>
  <si>
    <t>Čuguna sekciju granulu centrālapkures katls,Viadrus  Herkules EKO ,Q=24kw ar regulatoru  Siemens</t>
  </si>
  <si>
    <t>Katla recirkulācijas sūknis WILO -STAR-E25/1-5,N=36,99jw,H=5 Om,Q=0,65m3/st</t>
  </si>
  <si>
    <t>Tīkla cirkulācijas sūknis WILO -STAR-E25/1-5,N=36,99jw,H=5 Om,Q=0,5m3/st</t>
  </si>
  <si>
    <t>Tīkla cirkulācijas sūknis WILO -STAR-E25/1-5,N=36,99jw,H=5 Om,Q=0,65m3/st</t>
  </si>
  <si>
    <t xml:space="preserve">Ultraskaņas korelācijas siltuma-ūdens skaitītājs elkora  s-25,d100,,g=71,5M3/H </t>
  </si>
  <si>
    <t>Izplēšanas tvertne ER30</t>
  </si>
  <si>
    <t>Kontroleris RMH760,Siemens</t>
  </si>
  <si>
    <t>Gaisa temperatūras sensors ESM-10</t>
  </si>
  <si>
    <t>Virsmas temperatūras sensors ESM-11</t>
  </si>
  <si>
    <t>Iegremdēšanas sensors 100mm,nerūs.,tērauda ESMU</t>
  </si>
  <si>
    <t>Termometrs bimetaliskai 0-120 deg  C</t>
  </si>
  <si>
    <t>Termometrs bimetaliskai 0-300 deg  C dūmgāzu</t>
  </si>
  <si>
    <t>Manometrs 6Bar</t>
  </si>
  <si>
    <t>Manometrs 10Bar</t>
  </si>
  <si>
    <t>2-virz. Reg.vārsts VM2,Pn25,Kvs16, D40</t>
  </si>
  <si>
    <t>2-virz. Reg.vārsts VM2,Pn25,Kvs25, D50</t>
  </si>
  <si>
    <t>Reg.vārsta motors AMV30,230V,3 sec,mm,7VA,450N,150deg c,IP54</t>
  </si>
  <si>
    <t>Ūdens filtrs PN16,DN25</t>
  </si>
  <si>
    <t>Siltumnesēja filtrs PN16,D50</t>
  </si>
  <si>
    <t>Vienvirziena vārsts SOCLA 601 PN10,D20</t>
  </si>
  <si>
    <t>Vienvirziena vārsts SOCLA 601 PN10,D25</t>
  </si>
  <si>
    <t>Vienvirziena vārsts SOCLA 601 PN10,D50</t>
  </si>
  <si>
    <t>Drošības vārsts PN25,D50</t>
  </si>
  <si>
    <t>Ventilis lodveida ar iekš.vītni Pn25,D15</t>
  </si>
  <si>
    <t>Ventilis lodveida ar iekš.vītni Pn25,D20</t>
  </si>
  <si>
    <t>Ventilis lodveida ar iekš.vītni Pn25,D25</t>
  </si>
  <si>
    <t>Ventilis lodveida ar iekš.vītni Pn25,D50</t>
  </si>
  <si>
    <t>Tērauda ūdens-gāzes caurules Dn 15</t>
  </si>
  <si>
    <t>Tērauda ūdens-gāzes caurules Dn 20</t>
  </si>
  <si>
    <t>Tērauda ūdens-gāzes caurules Dn 50</t>
  </si>
  <si>
    <t>Gruntskrāsa</t>
  </si>
  <si>
    <t>Cauruļvadu Dn 50 izolēšana ar akmens vati LAMELLA  30 mm biezumā ar alumīnīja folijpapīra pārklājumu</t>
  </si>
  <si>
    <t>Dūmvada trejgabals D180/240</t>
  </si>
  <si>
    <t>Dūmejā tērauda,biez.3mm,D160mm</t>
  </si>
  <si>
    <t>Kolektors D50,L=700mm</t>
  </si>
  <si>
    <t>Pieslēgšana pie esoš.tīkliem D50mm</t>
  </si>
  <si>
    <t>Pieslēgšana pie esoš.tīkliem D25mm</t>
  </si>
  <si>
    <t>Pieslēgšana pie esoš.tīkliem D20mm</t>
  </si>
  <si>
    <t>Apkure</t>
  </si>
  <si>
    <t>Termostatiskais vārsti  Dn15, taisn ar termostat.sensoru</t>
  </si>
  <si>
    <t>Radiātora  atgaitas pievienojuma-noslēgvārsts d15,leņķis</t>
  </si>
  <si>
    <t>Balansēšanas ventilis D15,Kvs2,5, PN10,120C</t>
  </si>
  <si>
    <t>Balansēšanas ventilis D20,Kvs2,5, PN10,120C</t>
  </si>
  <si>
    <t>Misiņa lodveida ventilis Dn 20</t>
  </si>
  <si>
    <t>Misiņa lodveida ventilis Dn 15</t>
  </si>
  <si>
    <t>Plastmasas-metal. Caurules 95C,16Bar,D16x2</t>
  </si>
  <si>
    <t>Plastmasas-metal. Caurules 95C,20Bar,D16x2</t>
  </si>
  <si>
    <t>Plastmasas-metal. Caurules 95C,20Bar,D26x3</t>
  </si>
  <si>
    <t>Cauruļvadu  izolēšana ar akmens vati 30 mm biezumā ar Al pārklājumu</t>
  </si>
  <si>
    <t xml:space="preserve">                                                                    Apkure</t>
  </si>
  <si>
    <t>P1</t>
  </si>
  <si>
    <t>Izolets kanālas ventilātors IRE200C N=0,188kwt,L=760m3/st</t>
  </si>
  <si>
    <t>Elektriskais sildītājs  MBE-200/50T Pulser,N=6kwt</t>
  </si>
  <si>
    <t>Gaisa filtrs FLK200</t>
  </si>
  <si>
    <t>Trokšņu  slāpētājs D200</t>
  </si>
  <si>
    <t>Prespiediena vārsts RSK200</t>
  </si>
  <si>
    <t>Pieplūdes reste YGA G D200 ar WSK260</t>
  </si>
  <si>
    <t>Pieplūdes reste GTHb150x200</t>
  </si>
  <si>
    <t>Gaisa vada pāreja no cinkotā skārda ar gumiju PCTP-200-160</t>
  </si>
  <si>
    <t xml:space="preserve">Gaisa vads no cinkotā skārda, D-160 </t>
  </si>
  <si>
    <t>Gaisa vads no cinkotā skārda, D-200</t>
  </si>
  <si>
    <t>Gaisa vadu izolēšana ar akmens vates paklāji ar metāla sietu un aluminijas foliju  "PAROC  BO AVN"  50mm biezumā</t>
  </si>
  <si>
    <t>N1</t>
  </si>
  <si>
    <t>Kanāla ventilātors  KB160M,N=0,076kw,,L=450m3/st</t>
  </si>
  <si>
    <t>Izpūdes reste GTHb150x200</t>
  </si>
  <si>
    <t>Prespiediena vārsts RSK160</t>
  </si>
  <si>
    <t>Līkums D160</t>
  </si>
  <si>
    <t xml:space="preserve">Jumtiņš D160 </t>
  </si>
  <si>
    <t>N2</t>
  </si>
  <si>
    <t>Vieglmetāla izolēts dubultsienu dūmvads ,Da180/240,L=10m matēts/cinkots ar betona pamatni</t>
  </si>
  <si>
    <t>Dūmvada uzgalis</t>
  </si>
  <si>
    <t>Kondensāta savacējs D180/240</t>
  </si>
  <si>
    <t>Radiātora PURMO Compact PC22-450-400 W539wt ar sienas kronšteinu</t>
  </si>
  <si>
    <t>Radiātora PURMO Compact PC22-450-1000 W1347wt ar sienas kronšteinu</t>
  </si>
  <si>
    <t>Palīgmateriāli</t>
  </si>
  <si>
    <t>Caurumu blīvēšana izmantojot ugunsdr. mastiku</t>
  </si>
  <si>
    <t>Pasūtītājs: Rēzeknes novada pašvaldība, Mākoņkalna pagasta pārvalde</t>
  </si>
  <si>
    <t xml:space="preserve">        Reģ.Nr..0000025395</t>
  </si>
  <si>
    <t>Objekta nosaukums: Mākoņkalna pagasta brīva laika pavadīšanas centra vienkāršota rekonstrukcija</t>
  </si>
  <si>
    <t>Objekta adrese: Mākoņkalna pagasts, Rēzeknes novads</t>
  </si>
  <si>
    <t xml:space="preserve">                                              Zibensaizsardzība un zemējuma kontūri</t>
  </si>
  <si>
    <t xml:space="preserve">                                             Ugunsdzēsības signalizācijas sistēma</t>
  </si>
  <si>
    <t>Stūra leņka 110x70x8 uzstādīšana  esošājās sienas</t>
  </si>
  <si>
    <t xml:space="preserve">Metāla  pārsedžu izbūve esošājās sienās                              </t>
  </si>
  <si>
    <t>Koka logu L4 (700X1500) ar vienkārtēja stiklojuma  no parasta stikla 4mm biez.montāža, loga bloks . - 2gb</t>
  </si>
  <si>
    <t xml:space="preserve"> Ārējo  palodžu,  tumši brūnā tonī, montāža</t>
  </si>
  <si>
    <t>Ārdurvju  PVC bloks(1870x2100mm) , durvju bloks ; Montāžas putas; Seglīstes; Skrūves, slēdzenes un pašaizveres mehānisms, dībeļi; Stiprinājumi  - 1.gab.</t>
  </si>
  <si>
    <t>Ārdurvju  PVC  bloks (3300x2720mm) , durvju bloks ; Montāžas putas; Seglīstes; Skrūves, slēdzenes un pašaizveres mehānisms, dībeļi; Stiprinājumi  - 1.gab.</t>
  </si>
  <si>
    <t>Koka lakotas iekšdurvis  (1870x2100mm) ,   2 gab.; durvju bloks; Montāžas putas; Seglīstes; Skrūves, dībeļi; Stiprinājumi</t>
  </si>
  <si>
    <t>Koka lakotas iekšdurvis, (1000x2100mm)  7 gab.; durvju bloks ; Montāžas putas; Seglīstes; Skrūves, dībeļi; Stiprinājumi</t>
  </si>
  <si>
    <t>Koka lakotas iekšdurvis, (800x2100mm)  5 gab.; durvju bloks ; Montāžas putas; Seglīstes; Skrūves, dībeļi; Stiprinājumi</t>
  </si>
  <si>
    <t>Koka lakotas iekšdurvis, (900x2100mm)  1 gab.; durvju bloks ; Montāžas putas; Seglīstes; Skrūves, dībeļi; Stiprinājumi</t>
  </si>
  <si>
    <t>Caurumu aizdarīšana ar cementa javu kalšanas vietās</t>
  </si>
  <si>
    <t>Sienu un starpsienu apmešana ar augstvērtīgu apmetumu (ieskaitot logu un durvju ailu malas)-66,50m2 un apmetuma atjaunošana pēc demontāžas darbiem-80m2</t>
  </si>
  <si>
    <t>Sienu un starpsienu izlīdzināšana ar Rotbandu (ieskaitot logu un durvju ailu malas)</t>
  </si>
  <si>
    <t>Sienu un starpsienu špaktēlēšana un slīpēšana (ieskaitot logu un durvju ailu malas)</t>
  </si>
  <si>
    <t>Sienu un starpsienu  gruntēšana un krāsošana ar emulsijas tonētu interjerkrāsu (ieskaitot logu un durvju ailu malas)</t>
  </si>
  <si>
    <t>Sienu un starpsienu gruntēšana</t>
  </si>
  <si>
    <t>Sienu flīzēšana</t>
  </si>
  <si>
    <t>Grīdas pamatnes  izveidošana</t>
  </si>
  <si>
    <t>Esoš\as dēļu grīdas pamatnes remonts (20% no esoš.grīdas platības)</t>
  </si>
  <si>
    <t xml:space="preserve">Grīdu segums no neslīdošām akmens flīzēm  </t>
  </si>
  <si>
    <t>homogēns,neslīdošais linolejs-43kl.nodilumizturības</t>
  </si>
  <si>
    <t>Dekoratīvo slieksnīšu uzstādīšana  starp dažādiem grīdu segumiem</t>
  </si>
  <si>
    <t>Kājslauķis  (700x1200 -1gab un 600x1000-1 gab. (Polimērbetona pamatne un cinkotā tērauda režģis) ierīkošana grīdā</t>
  </si>
  <si>
    <t>Siltināmās sienas un cokola  sagatavošana  siltināšanas  darbiem</t>
  </si>
  <si>
    <t xml:space="preserve"> Ārsienu  siltināšana  ar  100mm  biezām  cietām  akmens  vates   plāksnēm PAROC FAS3 (vai analogiem),,pielīmējot ar līmjavu un stiprinot ar dībeļiem vates stiprināšanai, starpslāņu apmetums -1,5mm ar iestrādatu stikla šķiedras sietu,virsmas gruntēšanu un ar dekoratīvo  apmetumu  3-5mm un  krāsošanu  ar  tonētu  silikatkrāsu (ieskaitot durvju un logu ailas)</t>
  </si>
  <si>
    <t>Vates nesošā profila, virs cokola, kopā  ar lāseni montāža</t>
  </si>
  <si>
    <t>Ūdensnoteces  cauruļu ,  d=100mm tumši brūnā tonī RR-32,  iebūve</t>
  </si>
  <si>
    <t xml:space="preserve">Stiprinājumi   mūra  sienās  </t>
  </si>
  <si>
    <t>Ūdenstekņu  ,  d=150mm tumši brūnā tonī RR-32, iebūve</t>
  </si>
  <si>
    <t>Ieejas lieveņa  kolonnu un pārseguma no apakšas  apmešana  ar  krāsošanu, paredzot visus palīgmateriālus un sagatavošanas darbus</t>
  </si>
  <si>
    <t>Ekstrudētās putupolistirola   plātnes   EXSTRA  EPS  100mm</t>
  </si>
  <si>
    <t xml:space="preserve">Tranšeju  atpakaļaizbēršana ar smiltiīm,  pēc cokola siltināšanas </t>
  </si>
  <si>
    <t>Jumta siltināšana ieklājot  tvaika izolācijas plēvi,siltumizolāciju PAROC ROS 30g, 160mm biez. (vai analogu),PAROC ROS50  40mm biez. (vai analogu) un uzkausējot 3mm ruberoīda apakšslāni un 4mm virskārtu, darbiem paredzēt visus nepieciešamos palīgmateriālus</t>
  </si>
  <si>
    <t>Tvaika izolācijas plēve</t>
  </si>
  <si>
    <t>U-160 profila seglīstes uzstādīšana jumtā</t>
  </si>
  <si>
    <t xml:space="preserve">Jumta  apšuvums  ar metāla loksni tipa  RUUKKI T15 </t>
  </si>
  <si>
    <t>Pandusa (invalīdu uzbrauktuve )  izveide ar  pamatnes sagatavošanu  (smilts -150mm biez., šķembas -200mm biez., betons B15 ar stiegrojuma sietu 80mm  biez .,betona bruģakmens -60mm biez. pa cementa smilšu javu) un sānu apmešana un krāsošana</t>
  </si>
  <si>
    <t xml:space="preserve">Margu piestriprināšana  no vieglām matāla konstrukcijām (5,85mx2) </t>
  </si>
  <si>
    <t>Esošo ieejas jumtiņu remonts (veca  jumta seguma demontāža un to notīrīšana,slīpuma veidošana ,jumta  segšana  ar  tērauda profiliem ar pieslēgumu izbūvi pie sienas no cinkota skārda ar visiem nepieciešamajem papildmateriāliem)</t>
  </si>
  <si>
    <t>Esošo jumtiņu apkšējās virsmas atjaunošana, špaktelēšana un  krāsošana ar visiem nepieciešamajiem materiāliem</t>
  </si>
  <si>
    <t>Nojumes (1500x1000mm), virs ieejas durvīm, izveidošana no vieglām konstrukcijām</t>
  </si>
  <si>
    <t>Ieejas lieveņa ar  pakāpieniem izveidošana (1000x1600mm,h=300mm) ar pamatnes sagatavošanu  (betons B15 ar stiegrojuma sietu 80mm  biez .,betona bruģakmens -60mm biez sarkanā krāsā,. pa cementa smilšu javu) un sānu malu apmešana un krāsošana</t>
  </si>
  <si>
    <t>Ieejas lieveņa ar  pakāpieniem izveidošana (1000x2100mm,h=430mm) , (betons B15 ar stiegrojuma sietu 80mm  biez .,betona bruģakmens -60mm biez.sarkanā krāsā  pa cementa smilšu javu) un sānu malu apmešana un krāsošana</t>
  </si>
  <si>
    <t>Terases  lieveņa ar  pakāpieniem izveidošana (6000x3500mm,h=300mm)   (betons B15 ar stiegrojuma sietu 80mm  biez .,betona bruģakmens -60mm biez. sarkana krāsā  pa cementa smilšu javu) un sānu malu apmešana un krāsošana</t>
  </si>
  <si>
    <t xml:space="preserve">Apmaļu izveidošana no bruģakmeņa 60mm biez.. ar pamatnes sagatavošanu (Gultnes veidošana,drenējošās smilts pamatnes -200mm ,  blietēto dolomita šķembu fr.0-63mm pamatnes- 130mm  biez, betona bruģakmens -60mm biez. sarkana krāsā  pa sīkšķembām 50mm biez.) </t>
  </si>
  <si>
    <t>Tāme sastādīta pēc 2012.gada  cenām</t>
  </si>
  <si>
    <t>Tāme sastādīta pēc 2012.gada cenām</t>
  </si>
  <si>
    <t>Betona grīdas izlaušana  un rievas izkalšana  izolēto apkures cauruļvadu  un zem grīdas kanala iebūvei , seguma atjaunošana pēc caurules montāžas</t>
  </si>
  <si>
    <t>Tāme sastādīta pēc 2012.gada  cenām.</t>
  </si>
  <si>
    <t>Tāme sastādīta pēc 2012.gada cenāsm</t>
  </si>
  <si>
    <t>Tāme sastādīta pēc 2012.gada cenam</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</si>
</sst>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0000"/>
    <numFmt numFmtId="179" formatCode="0.0000000"/>
    <numFmt numFmtId="180" formatCode="0.000000"/>
    <numFmt numFmtId="181" formatCode="0.00000"/>
    <numFmt numFmtId="182" formatCode="0.0000"/>
    <numFmt numFmtId="183" formatCode="_-* #,##0.0_р_._-;\-* #,##0.0_р_._-;_-* &quot;-&quot;??_р_._-;_-@_-"/>
    <numFmt numFmtId="184" formatCode="_-* #,##0.00\ &quot;Ls&quot;_-;\-* #,##0.00\ &quot;Ls&quot;_-;_-* &quot;-&quot;??\ &quot;Ls&quot;_-;_-@_-"/>
    <numFmt numFmtId="185" formatCode="#,##0.00\ &quot;Ls&quot;;\-#,##0.00\ &quot;Ls&quot;"/>
    <numFmt numFmtId="186" formatCode="#,##0.00\ [$Ls-426]"/>
    <numFmt numFmtId="187" formatCode="#,##0.00_ ;\-#,##0.00\ "/>
  </numFmts>
  <fonts count="56">
    <font>
      <sz val="10"/>
      <name val="Arial"/>
      <family val="0"/>
    </font>
    <font>
      <sz val="12"/>
      <name val="Times New Roman"/>
      <family val="1"/>
    </font>
    <font>
      <sz val="10"/>
      <name val="Times New Roman"/>
      <family val="1"/>
    </font>
    <font>
      <b/>
      <sz val="12"/>
      <name val="Times New Roman"/>
      <family val="1"/>
    </font>
    <font>
      <b/>
      <sz val="10"/>
      <name val="Times New Roman"/>
      <family val="1"/>
    </font>
    <font>
      <sz val="8"/>
      <name val="Arial"/>
      <family val="0"/>
    </font>
    <font>
      <u val="single"/>
      <sz val="10"/>
      <color indexed="12"/>
      <name val="Arial"/>
      <family val="0"/>
    </font>
    <font>
      <u val="single"/>
      <sz val="10"/>
      <color indexed="36"/>
      <name val="Arial"/>
      <family val="0"/>
    </font>
    <font>
      <sz val="10"/>
      <name val="Helv"/>
      <family val="0"/>
    </font>
    <font>
      <b/>
      <u val="single"/>
      <sz val="10"/>
      <name val="Times New Roman"/>
      <family val="1"/>
    </font>
    <font>
      <b/>
      <sz val="10"/>
      <name val="Century Gothic"/>
      <family val="2"/>
    </font>
    <font>
      <sz val="10"/>
      <name val="Century Gothic"/>
      <family val="2"/>
    </font>
    <font>
      <u val="single"/>
      <sz val="10"/>
      <name val="Times New Roman"/>
      <family val="1"/>
    </font>
    <font>
      <sz val="8"/>
      <name val="Times New Roman"/>
      <family val="1"/>
    </font>
    <font>
      <b/>
      <u val="single"/>
      <sz val="12"/>
      <name val="Times New Roman"/>
      <family val="1"/>
    </font>
    <font>
      <sz val="10"/>
      <color indexed="8"/>
      <name val="Times New Roman"/>
      <family val="1"/>
    </font>
    <font>
      <u val="double"/>
      <sz val="10"/>
      <name val="Times New Roman"/>
      <family val="1"/>
    </font>
    <font>
      <b/>
      <sz val="10"/>
      <color indexed="8"/>
      <name val="Times New Roman"/>
      <family val="1"/>
    </font>
    <font>
      <b/>
      <sz val="10"/>
      <name val="Arial CYR"/>
      <family val="0"/>
    </font>
    <font>
      <sz val="11"/>
      <name val="Times New Roman"/>
      <family val="1"/>
    </font>
    <font>
      <b/>
      <sz val="11"/>
      <name val="Times New Roman"/>
      <family val="1"/>
    </font>
    <font>
      <sz val="10"/>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8"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 fillId="0" borderId="0" xfId="0" applyFont="1" applyAlignment="1">
      <alignment vertical="center"/>
    </xf>
    <xf numFmtId="0" fontId="2" fillId="0" borderId="0" xfId="0" applyFont="1" applyAlignment="1">
      <alignment/>
    </xf>
    <xf numFmtId="0" fontId="2" fillId="33" borderId="10" xfId="0" applyFont="1" applyFill="1" applyBorder="1" applyAlignment="1">
      <alignment horizontal="left" vertical="center" wrapText="1"/>
    </xf>
    <xf numFmtId="0" fontId="2" fillId="0" borderId="0" xfId="0" applyFont="1" applyAlignment="1">
      <alignment/>
    </xf>
    <xf numFmtId="4" fontId="10" fillId="0" borderId="0" xfId="0" applyNumberFormat="1" applyFont="1" applyBorder="1" applyAlignment="1">
      <alignment horizontal="center" vertical="center"/>
    </xf>
    <xf numFmtId="4" fontId="11" fillId="0" borderId="0" xfId="0" applyNumberFormat="1" applyFont="1" applyBorder="1" applyAlignment="1">
      <alignment horizontal="center" vertical="center"/>
    </xf>
    <xf numFmtId="4" fontId="11" fillId="0" borderId="0" xfId="0" applyNumberFormat="1" applyFont="1" applyAlignment="1">
      <alignment horizontal="center" vertical="center"/>
    </xf>
    <xf numFmtId="4" fontId="10"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Border="1" applyAlignment="1">
      <alignment horizontal="left" vertical="center"/>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4" fillId="0" borderId="0" xfId="0" applyFont="1" applyAlignment="1">
      <alignment horizontal="right" vertical="center"/>
    </xf>
    <xf numFmtId="184" fontId="4" fillId="0" borderId="0" xfId="0" applyNumberFormat="1" applyFont="1" applyAlignment="1">
      <alignment horizontal="right"/>
    </xf>
    <xf numFmtId="4" fontId="11" fillId="0" borderId="0" xfId="0" applyNumberFormat="1" applyFont="1" applyAlignment="1">
      <alignment horizontal="center"/>
    </xf>
    <xf numFmtId="0" fontId="11" fillId="0" borderId="0" xfId="0" applyFont="1" applyAlignment="1">
      <alignment/>
    </xf>
    <xf numFmtId="0" fontId="4" fillId="0" borderId="0" xfId="0" applyFont="1" applyBorder="1" applyAlignment="1">
      <alignment vertical="center"/>
    </xf>
    <xf numFmtId="0" fontId="2" fillId="0" borderId="0" xfId="0" applyFont="1" applyAlignment="1">
      <alignment horizontal="right"/>
    </xf>
    <xf numFmtId="185" fontId="2" fillId="0" borderId="0" xfId="0" applyNumberFormat="1" applyFont="1" applyAlignment="1">
      <alignment horizontal="center" vertical="center"/>
    </xf>
    <xf numFmtId="185" fontId="9" fillId="0" borderId="0" xfId="0" applyNumberFormat="1" applyFont="1" applyFill="1" applyBorder="1" applyAlignment="1">
      <alignment horizontal="right"/>
    </xf>
    <xf numFmtId="4" fontId="11"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4" fontId="11" fillId="0" borderId="0" xfId="0" applyNumberFormat="1" applyFont="1" applyFill="1" applyAlignment="1">
      <alignment horizontal="center"/>
    </xf>
    <xf numFmtId="0" fontId="11" fillId="0" borderId="0" xfId="0" applyFont="1" applyFill="1" applyAlignment="1">
      <alignment/>
    </xf>
    <xf numFmtId="2" fontId="2" fillId="33" borderId="10"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2" fillId="0" borderId="0" xfId="0" applyFont="1" applyAlignment="1">
      <alignment vertical="top"/>
    </xf>
    <xf numFmtId="0" fontId="1" fillId="0" borderId="0" xfId="0" applyFont="1" applyBorder="1" applyAlignment="1">
      <alignment vertical="top" wrapText="1"/>
    </xf>
    <xf numFmtId="0" fontId="1" fillId="0" borderId="0" xfId="0" applyFont="1" applyAlignment="1">
      <alignment horizontal="right" vertical="top" wrapText="1"/>
    </xf>
    <xf numFmtId="0" fontId="13" fillId="0" borderId="0" xfId="0" applyFont="1" applyAlignment="1">
      <alignment horizontal="center" vertical="top" wrapText="1"/>
    </xf>
    <xf numFmtId="0" fontId="11" fillId="0" borderId="0" xfId="0" applyFont="1" applyAlignment="1">
      <alignment horizontal="center"/>
    </xf>
    <xf numFmtId="0" fontId="4" fillId="0" borderId="0" xfId="0" applyFont="1" applyAlignment="1">
      <alignment/>
    </xf>
    <xf numFmtId="0" fontId="3" fillId="0" borderId="0" xfId="0" applyFont="1" applyAlignment="1">
      <alignment/>
    </xf>
    <xf numFmtId="1" fontId="0" fillId="0" borderId="0" xfId="0" applyNumberFormat="1" applyFont="1" applyFill="1" applyBorder="1" applyAlignment="1">
      <alignment horizontal="left" vertical="center"/>
    </xf>
    <xf numFmtId="2" fontId="0" fillId="0" borderId="0" xfId="0" applyNumberFormat="1" applyFont="1" applyFill="1" applyAlignment="1">
      <alignment wrapText="1"/>
    </xf>
    <xf numFmtId="2" fontId="0" fillId="0" borderId="0" xfId="0" applyNumberFormat="1" applyFont="1" applyFill="1" applyAlignment="1">
      <alignment/>
    </xf>
    <xf numFmtId="2" fontId="2" fillId="0" borderId="0" xfId="0" applyNumberFormat="1" applyFont="1" applyFill="1" applyAlignment="1">
      <alignment/>
    </xf>
    <xf numFmtId="2" fontId="0" fillId="0" borderId="0" xfId="0" applyNumberFormat="1" applyFont="1" applyFill="1" applyBorder="1" applyAlignment="1">
      <alignment/>
    </xf>
    <xf numFmtId="2" fontId="16" fillId="0" borderId="0" xfId="0" applyNumberFormat="1" applyFont="1" applyFill="1" applyBorder="1" applyAlignment="1">
      <alignment/>
    </xf>
    <xf numFmtId="2" fontId="2"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wrapText="1"/>
    </xf>
    <xf numFmtId="4" fontId="11" fillId="33" borderId="0" xfId="0" applyNumberFormat="1" applyFont="1" applyFill="1" applyBorder="1" applyAlignment="1">
      <alignment horizontal="center" vertical="center"/>
    </xf>
    <xf numFmtId="4" fontId="11" fillId="33" borderId="0" xfId="0" applyNumberFormat="1" applyFont="1" applyFill="1" applyAlignment="1">
      <alignment horizontal="center" vertical="center"/>
    </xf>
    <xf numFmtId="4" fontId="10" fillId="33" borderId="0" xfId="0" applyNumberFormat="1" applyFont="1" applyFill="1" applyAlignment="1">
      <alignment horizontal="center" vertical="center"/>
    </xf>
    <xf numFmtId="0" fontId="11" fillId="33" borderId="0" xfId="0" applyFont="1" applyFill="1" applyAlignment="1">
      <alignment vertical="center"/>
    </xf>
    <xf numFmtId="2" fontId="2" fillId="0" borderId="10" xfId="0" applyNumberFormat="1" applyFont="1" applyFill="1" applyBorder="1" applyAlignment="1">
      <alignment horizontal="center" vertical="center" wrapText="1"/>
    </xf>
    <xf numFmtId="2" fontId="15" fillId="33"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 fillId="0" borderId="10" xfId="0" applyFont="1" applyBorder="1" applyAlignment="1">
      <alignment horizontal="right" vertical="center" wrapText="1"/>
    </xf>
    <xf numFmtId="0" fontId="17" fillId="33" borderId="10" xfId="0" applyFont="1" applyFill="1" applyBorder="1" applyAlignment="1">
      <alignment horizontal="center" vertical="center" wrapText="1"/>
    </xf>
    <xf numFmtId="0" fontId="15" fillId="0" borderId="10" xfId="0" applyFont="1" applyBorder="1" applyAlignment="1">
      <alignment horizontal="left" vertical="center" wrapText="1"/>
    </xf>
    <xf numFmtId="2" fontId="2" fillId="0" borderId="10" xfId="0" applyNumberFormat="1" applyFont="1" applyFill="1" applyBorder="1" applyAlignment="1">
      <alignment horizontal="center" vertical="center" wrapText="1"/>
    </xf>
    <xf numFmtId="0" fontId="0" fillId="0" borderId="0" xfId="0" applyFont="1" applyAlignment="1">
      <alignment/>
    </xf>
    <xf numFmtId="0" fontId="19" fillId="0" borderId="0" xfId="0" applyFont="1" applyAlignment="1">
      <alignment vertical="top"/>
    </xf>
    <xf numFmtId="177" fontId="2" fillId="33" borderId="10" xfId="0" applyNumberFormat="1" applyFont="1" applyFill="1" applyBorder="1" applyAlignment="1" applyProtection="1">
      <alignment horizontal="center" vertical="center" wrapText="1"/>
      <protection/>
    </xf>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4" fillId="0" borderId="0" xfId="0" applyFont="1" applyBorder="1" applyAlignment="1">
      <alignment horizontal="center"/>
    </xf>
    <xf numFmtId="0" fontId="19" fillId="0" borderId="0" xfId="0" applyFont="1" applyBorder="1" applyAlignment="1">
      <alignment vertical="top"/>
    </xf>
    <xf numFmtId="0" fontId="2"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33" borderId="12"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2" xfId="0" applyFont="1" applyBorder="1" applyAlignment="1">
      <alignment horizontal="left" vertical="center" wrapText="1"/>
    </xf>
    <xf numFmtId="0" fontId="2" fillId="33" borderId="10" xfId="57" applyFont="1" applyFill="1" applyBorder="1" applyAlignment="1">
      <alignment horizontal="left" vertical="center" wrapText="1"/>
      <protection/>
    </xf>
    <xf numFmtId="0" fontId="2" fillId="33" borderId="12" xfId="0" applyFont="1" applyFill="1" applyBorder="1" applyAlignment="1">
      <alignment horizontal="center" vertical="center" wrapText="1"/>
    </xf>
    <xf numFmtId="0" fontId="2" fillId="0" borderId="12" xfId="0" applyFont="1" applyBorder="1" applyAlignment="1">
      <alignment horizontal="right" vertical="center" wrapText="1"/>
    </xf>
    <xf numFmtId="0" fontId="15" fillId="33" borderId="11"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left" vertical="center" wrapText="1"/>
    </xf>
    <xf numFmtId="0" fontId="2" fillId="0" borderId="11" xfId="0" applyFont="1" applyBorder="1" applyAlignment="1">
      <alignment horizontal="right" vertical="center" wrapText="1"/>
    </xf>
    <xf numFmtId="1" fontId="2" fillId="0" borderId="12" xfId="0" applyNumberFormat="1" applyFont="1" applyBorder="1" applyAlignment="1">
      <alignment horizontal="center" vertical="center" wrapText="1"/>
    </xf>
    <xf numFmtId="0" fontId="4" fillId="33" borderId="0" xfId="0" applyFont="1" applyFill="1" applyBorder="1" applyAlignment="1">
      <alignment vertical="center"/>
    </xf>
    <xf numFmtId="0" fontId="20" fillId="33" borderId="0" xfId="0" applyFont="1" applyFill="1" applyBorder="1" applyAlignment="1">
      <alignment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2" fillId="34"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17"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5" fillId="33" borderId="13" xfId="0" applyFont="1" applyFill="1" applyBorder="1" applyAlignment="1">
      <alignment horizontal="left" vertical="center" wrapText="1"/>
    </xf>
    <xf numFmtId="0" fontId="2" fillId="0" borderId="13"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2"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right" vertical="center" wrapText="1"/>
      <protection/>
    </xf>
    <xf numFmtId="0" fontId="4" fillId="34"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2" fontId="2" fillId="0" borderId="10" xfId="0" applyNumberFormat="1" applyFont="1" applyBorder="1" applyAlignment="1">
      <alignment horizontal="center" vertical="center" wrapText="1"/>
    </xf>
    <xf numFmtId="0" fontId="2" fillId="0" borderId="13" xfId="0" applyNumberFormat="1" applyFont="1" applyFill="1" applyBorder="1" applyAlignment="1" applyProtection="1">
      <alignment horizontal="right" vertical="center" wrapText="1" readingOrder="2"/>
      <protection/>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33" borderId="10" xfId="0" applyNumberFormat="1" applyFont="1" applyFill="1" applyBorder="1" applyAlignment="1">
      <alignment horizontal="right" vertical="center" wrapText="1"/>
    </xf>
    <xf numFmtId="2" fontId="2" fillId="34" borderId="12" xfId="0" applyNumberFormat="1" applyFont="1" applyFill="1" applyBorder="1" applyAlignment="1">
      <alignment horizontal="center" vertical="center" wrapText="1"/>
    </xf>
    <xf numFmtId="0" fontId="15" fillId="0" borderId="10" xfId="0" applyFont="1" applyBorder="1" applyAlignment="1">
      <alignment vertical="center" wrapText="1"/>
    </xf>
    <xf numFmtId="2" fontId="15" fillId="0" borderId="10" xfId="0" applyNumberFormat="1" applyFont="1" applyBorder="1" applyAlignment="1">
      <alignment horizontal="center" vertical="center" wrapText="1"/>
    </xf>
    <xf numFmtId="0" fontId="4" fillId="34" borderId="10" xfId="57" applyFont="1" applyFill="1" applyBorder="1" applyAlignment="1">
      <alignment horizontal="center" vertical="center" wrapText="1"/>
      <protection/>
    </xf>
    <xf numFmtId="0" fontId="2" fillId="0" borderId="10" xfId="0" applyFont="1" applyBorder="1" applyAlignment="1">
      <alignment vertical="center" wrapText="1"/>
    </xf>
    <xf numFmtId="0" fontId="15" fillId="0" borderId="10" xfId="61" applyFont="1" applyFill="1" applyBorder="1" applyAlignment="1">
      <alignment horizontal="center" vertical="center" wrapText="1"/>
      <protection/>
    </xf>
    <xf numFmtId="0" fontId="15" fillId="0" borderId="10" xfId="0" applyFont="1" applyBorder="1" applyAlignment="1">
      <alignment horizontal="right" vertical="center" wrapText="1"/>
    </xf>
    <xf numFmtId="0" fontId="2" fillId="0" borderId="10" xfId="0" applyFont="1" applyFill="1" applyBorder="1" applyAlignment="1">
      <alignment vertical="center" wrapText="1"/>
    </xf>
    <xf numFmtId="0" fontId="15" fillId="33" borderId="11" xfId="0" applyFont="1" applyFill="1" applyBorder="1" applyAlignment="1">
      <alignment horizontal="right" vertical="center" wrapText="1"/>
    </xf>
    <xf numFmtId="0" fontId="15" fillId="33" borderId="10" xfId="0" applyFont="1" applyFill="1" applyBorder="1" applyAlignment="1">
      <alignment horizontal="right" vertical="center" wrapText="1"/>
    </xf>
    <xf numFmtId="0" fontId="2" fillId="0" borderId="10" xfId="57" applyFont="1" applyBorder="1" applyAlignment="1">
      <alignment horizontal="left" vertical="center" wrapText="1"/>
      <protection/>
    </xf>
    <xf numFmtId="0" fontId="2" fillId="0" borderId="10" xfId="57" applyFont="1" applyBorder="1" applyAlignment="1">
      <alignment horizontal="center" vertical="center" wrapText="1"/>
      <protection/>
    </xf>
    <xf numFmtId="0" fontId="2" fillId="0" borderId="10" xfId="57" applyFont="1" applyBorder="1" applyAlignment="1">
      <alignment horizontal="right" vertical="center" wrapText="1"/>
      <protection/>
    </xf>
    <xf numFmtId="0" fontId="2" fillId="33" borderId="10" xfId="0" applyFont="1" applyFill="1" applyBorder="1" applyAlignment="1">
      <alignment horizontal="right" vertical="center" wrapText="1"/>
    </xf>
    <xf numFmtId="0" fontId="2" fillId="0" borderId="12" xfId="57" applyFont="1" applyBorder="1" applyAlignment="1">
      <alignment horizontal="left" vertical="center" wrapText="1"/>
      <protection/>
    </xf>
    <xf numFmtId="0" fontId="2" fillId="0" borderId="12" xfId="57" applyFont="1" applyBorder="1" applyAlignment="1">
      <alignment horizontal="center" vertical="center" wrapText="1"/>
      <protection/>
    </xf>
    <xf numFmtId="0" fontId="2" fillId="0" borderId="10" xfId="57" applyFont="1" applyBorder="1" applyAlignment="1">
      <alignment vertical="center" wrapText="1"/>
      <protection/>
    </xf>
    <xf numFmtId="2" fontId="2" fillId="0"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2" fontId="2" fillId="0" borderId="10" xfId="0" applyNumberFormat="1" applyFont="1" applyBorder="1" applyAlignment="1">
      <alignment horizontal="right" vertical="center" wrapText="1"/>
    </xf>
    <xf numFmtId="2" fontId="2" fillId="0" borderId="10" xfId="0" applyNumberFormat="1" applyFont="1" applyBorder="1" applyAlignment="1">
      <alignment horizontal="left" vertical="center" wrapText="1"/>
    </xf>
    <xf numFmtId="2" fontId="2" fillId="33" borderId="10" xfId="0" applyNumberFormat="1" applyFont="1" applyFill="1" applyBorder="1" applyAlignment="1">
      <alignment horizontal="center" vertical="center" wrapText="1"/>
    </xf>
    <xf numFmtId="187" fontId="15" fillId="33" borderId="10" xfId="0" applyNumberFormat="1" applyFont="1" applyFill="1" applyBorder="1" applyAlignment="1">
      <alignment vertical="center" wrapText="1"/>
    </xf>
    <xf numFmtId="187" fontId="15" fillId="33" borderId="10" xfId="0" applyNumberFormat="1" applyFont="1" applyFill="1" applyBorder="1" applyAlignment="1">
      <alignment horizontal="right" vertical="center" wrapText="1"/>
    </xf>
    <xf numFmtId="0" fontId="4" fillId="34" borderId="12" xfId="0" applyFont="1" applyFill="1" applyBorder="1" applyAlignment="1">
      <alignment horizontal="left" vertical="center" wrapText="1"/>
    </xf>
    <xf numFmtId="2" fontId="2" fillId="34" borderId="10" xfId="0" applyNumberFormat="1" applyFont="1" applyFill="1" applyBorder="1" applyAlignment="1">
      <alignment horizontal="center" vertical="center"/>
    </xf>
    <xf numFmtId="1" fontId="4" fillId="34" borderId="10" xfId="0" applyNumberFormat="1" applyFont="1" applyFill="1" applyBorder="1" applyAlignment="1">
      <alignment horizontal="center" vertical="center"/>
    </xf>
    <xf numFmtId="1" fontId="4" fillId="34"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5" fillId="0" borderId="0" xfId="0" applyFont="1" applyAlignment="1">
      <alignment vertical="center" wrapText="1"/>
    </xf>
    <xf numFmtId="2" fontId="2" fillId="33" borderId="10" xfId="0" applyNumberFormat="1" applyFont="1" applyFill="1" applyBorder="1" applyAlignment="1">
      <alignment horizontal="center" vertical="center" wrapText="1"/>
    </xf>
    <xf numFmtId="1" fontId="2" fillId="34" borderId="10" xfId="0" applyNumberFormat="1" applyFont="1" applyFill="1" applyBorder="1" applyAlignment="1">
      <alignment horizontal="center" vertical="center"/>
    </xf>
    <xf numFmtId="0" fontId="4" fillId="34" borderId="10" xfId="0" applyFont="1" applyFill="1" applyBorder="1" applyAlignment="1">
      <alignment horizontal="center" wrapText="1"/>
    </xf>
    <xf numFmtId="1" fontId="2" fillId="34"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20" fillId="0" borderId="0" xfId="0" applyFont="1" applyBorder="1" applyAlignment="1">
      <alignment vertical="center" wrapText="1"/>
    </xf>
    <xf numFmtId="0" fontId="2" fillId="34" borderId="11" xfId="0" applyFont="1" applyFill="1" applyBorder="1" applyAlignment="1">
      <alignment horizontal="center" vertical="center" wrapText="1"/>
    </xf>
    <xf numFmtId="2" fontId="4" fillId="34" borderId="10" xfId="0" applyNumberFormat="1" applyFont="1" applyFill="1" applyBorder="1" applyAlignment="1">
      <alignment horizontal="righ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34" borderId="10" xfId="0" applyFont="1" applyFill="1" applyBorder="1" applyAlignment="1">
      <alignment vertical="center"/>
    </xf>
    <xf numFmtId="0" fontId="4" fillId="34" borderId="10" xfId="0" applyFont="1" applyFill="1" applyBorder="1" applyAlignment="1">
      <alignment vertical="center"/>
    </xf>
    <xf numFmtId="0" fontId="2"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Fill="1" applyBorder="1" applyAlignment="1">
      <alignment vertical="center" wrapText="1"/>
    </xf>
    <xf numFmtId="0" fontId="2" fillId="36" borderId="10" xfId="0" applyFont="1" applyFill="1" applyBorder="1" applyAlignment="1">
      <alignment vertical="center" wrapText="1"/>
    </xf>
    <xf numFmtId="4" fontId="2"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8"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15" fillId="33" borderId="10" xfId="0" applyFont="1" applyFill="1" applyBorder="1" applyAlignment="1">
      <alignment vertical="center" wrapText="1"/>
    </xf>
    <xf numFmtId="2" fontId="2" fillId="33" borderId="10" xfId="0" applyNumberFormat="1" applyFont="1" applyFill="1" applyBorder="1" applyAlignment="1">
      <alignment horizontal="center"/>
    </xf>
    <xf numFmtId="0" fontId="15" fillId="33" borderId="0" xfId="0" applyFont="1" applyFill="1" applyBorder="1" applyAlignment="1">
      <alignment vertical="center" wrapText="1"/>
    </xf>
    <xf numFmtId="0" fontId="2" fillId="33" borderId="13" xfId="0" applyFont="1" applyFill="1" applyBorder="1" applyAlignment="1">
      <alignment horizontal="center" vertical="center" wrapText="1"/>
    </xf>
    <xf numFmtId="4" fontId="2" fillId="0" borderId="10" xfId="0" applyNumberFormat="1" applyFont="1" applyFill="1" applyBorder="1" applyAlignment="1">
      <alignment vertical="center" wrapText="1"/>
    </xf>
    <xf numFmtId="0" fontId="14" fillId="0" borderId="0" xfId="0" applyFont="1" applyAlignment="1">
      <alignment horizontal="center" vertical="center"/>
    </xf>
    <xf numFmtId="0" fontId="1" fillId="0" borderId="0" xfId="0" applyFont="1" applyAlignment="1">
      <alignment/>
    </xf>
    <xf numFmtId="0" fontId="4" fillId="0" borderId="0" xfId="0" applyFont="1" applyAlignment="1">
      <alignment horizontal="center" vertical="center"/>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center"/>
    </xf>
    <xf numFmtId="0" fontId="2" fillId="0" borderId="0" xfId="0" applyFont="1" applyBorder="1" applyAlignment="1">
      <alignment horizontal="left"/>
    </xf>
    <xf numFmtId="0" fontId="11" fillId="0" borderId="0" xfId="0" applyFont="1" applyAlignment="1">
      <alignment horizontal="center"/>
    </xf>
    <xf numFmtId="0" fontId="4"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3" fillId="0" borderId="0" xfId="0" applyFont="1" applyAlignment="1">
      <alignment horizontal="left"/>
    </xf>
    <xf numFmtId="0" fontId="2" fillId="0" borderId="14" xfId="0" applyFont="1" applyFill="1" applyBorder="1" applyAlignment="1">
      <alignment horizontal="center" vertical="center" wrapText="1"/>
    </xf>
    <xf numFmtId="0" fontId="2" fillId="0" borderId="15" xfId="0" applyFont="1" applyBorder="1" applyAlignment="1">
      <alignment wrapText="1"/>
    </xf>
    <xf numFmtId="0" fontId="2" fillId="0" borderId="12" xfId="0" applyFont="1" applyBorder="1" applyAlignment="1">
      <alignment wrapText="1"/>
    </xf>
    <xf numFmtId="0" fontId="20" fillId="33" borderId="0" xfId="0" applyNumberFormat="1" applyFont="1" applyFill="1" applyBorder="1" applyAlignment="1" applyProtection="1">
      <alignment horizontal="center" vertical="center" wrapText="1"/>
      <protection/>
    </xf>
    <xf numFmtId="0" fontId="3" fillId="0" borderId="0" xfId="0" applyFont="1" applyAlignment="1">
      <alignment horizontal="center"/>
    </xf>
    <xf numFmtId="0" fontId="20"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0"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A219"/>
  <sheetViews>
    <sheetView tabSelected="1" zoomScalePageLayoutView="0" workbookViewId="0" topLeftCell="A4">
      <selection activeCell="P27" sqref="P27"/>
    </sheetView>
  </sheetViews>
  <sheetFormatPr defaultColWidth="9.140625" defaultRowHeight="12.75"/>
  <cols>
    <col min="1" max="1" width="5.140625" style="27" customWidth="1"/>
    <col min="2" max="2" width="34.421875" style="27" customWidth="1"/>
    <col min="3" max="3" width="6.8515625" style="50" customWidth="1"/>
    <col min="4" max="4" width="7.421875" style="27" customWidth="1"/>
    <col min="5" max="5" width="13.8515625" style="27" customWidth="1"/>
    <col min="6" max="6" width="13.421875" style="27" customWidth="1"/>
    <col min="7" max="7" width="12.0039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2" spans="1:19" s="14" customFormat="1" ht="15" customHeight="1">
      <c r="A2" s="195" t="s">
        <v>205</v>
      </c>
      <c r="B2" s="196"/>
      <c r="C2" s="196"/>
      <c r="D2" s="196"/>
      <c r="E2" s="196"/>
      <c r="F2" s="196"/>
      <c r="G2" s="196"/>
      <c r="H2" s="10"/>
      <c r="I2" s="11"/>
      <c r="J2" s="11"/>
      <c r="K2" s="12"/>
      <c r="L2" s="13"/>
      <c r="M2" s="12"/>
      <c r="N2" s="12"/>
      <c r="O2" s="12"/>
      <c r="P2" s="12"/>
      <c r="Q2" s="12"/>
      <c r="R2" s="12"/>
      <c r="S2" s="12"/>
    </row>
    <row r="3" spans="1:19" s="14" customFormat="1" ht="15" customHeight="1">
      <c r="A3" s="15"/>
      <c r="B3" s="9"/>
      <c r="C3" s="79" t="s">
        <v>211</v>
      </c>
      <c r="D3" s="79"/>
      <c r="E3" s="10"/>
      <c r="F3" s="11"/>
      <c r="G3" s="11"/>
      <c r="H3" s="12"/>
      <c r="I3" s="11"/>
      <c r="J3" s="11"/>
      <c r="K3" s="12"/>
      <c r="L3" s="13"/>
      <c r="M3" s="12"/>
      <c r="N3" s="12"/>
      <c r="O3" s="12"/>
      <c r="P3" s="12"/>
      <c r="Q3" s="12"/>
      <c r="R3" s="12"/>
      <c r="S3" s="12"/>
    </row>
    <row r="4" spans="1:19" s="14" customFormat="1" ht="15" customHeight="1">
      <c r="A4" s="197"/>
      <c r="B4" s="198"/>
      <c r="C4" s="198"/>
      <c r="D4" s="198"/>
      <c r="E4" s="198"/>
      <c r="F4" s="198"/>
      <c r="G4" s="198"/>
      <c r="H4" s="10"/>
      <c r="I4" s="11"/>
      <c r="J4" s="11"/>
      <c r="K4" s="12"/>
      <c r="L4" s="13"/>
      <c r="M4" s="12"/>
      <c r="N4" s="12"/>
      <c r="O4" s="12"/>
      <c r="P4" s="12"/>
      <c r="Q4" s="12"/>
      <c r="R4" s="12"/>
      <c r="S4" s="12"/>
    </row>
    <row r="5" spans="1:27" s="14" customFormat="1" ht="15" customHeight="1">
      <c r="A5" s="204" t="s">
        <v>398</v>
      </c>
      <c r="B5" s="204"/>
      <c r="C5" s="204"/>
      <c r="D5" s="204"/>
      <c r="E5" s="204"/>
      <c r="F5" s="204"/>
      <c r="G5" s="204"/>
      <c r="H5" s="204"/>
      <c r="I5" s="204"/>
      <c r="J5" s="9"/>
      <c r="K5" s="9"/>
      <c r="L5" s="9"/>
      <c r="M5" s="9"/>
      <c r="N5" s="9"/>
      <c r="O5" s="9"/>
      <c r="P5" s="10"/>
      <c r="Q5" s="11"/>
      <c r="R5" s="11"/>
      <c r="S5" s="12"/>
      <c r="T5" s="13"/>
      <c r="U5" s="12"/>
      <c r="V5" s="12"/>
      <c r="W5" s="12"/>
      <c r="X5" s="12"/>
      <c r="Y5" s="12"/>
      <c r="Z5" s="12"/>
      <c r="AA5" s="12"/>
    </row>
    <row r="6" spans="1:27" s="14" customFormat="1" ht="15" customHeight="1">
      <c r="A6" s="17"/>
      <c r="B6" s="23" t="s">
        <v>399</v>
      </c>
      <c r="C6" s="17"/>
      <c r="D6" s="17"/>
      <c r="E6" s="17"/>
      <c r="F6" s="17"/>
      <c r="G6" s="17"/>
      <c r="H6" s="17"/>
      <c r="I6" s="17"/>
      <c r="J6" s="9"/>
      <c r="K6" s="9"/>
      <c r="L6" s="9"/>
      <c r="M6" s="9"/>
      <c r="N6" s="9"/>
      <c r="O6" s="9"/>
      <c r="P6" s="10"/>
      <c r="Q6" s="11"/>
      <c r="R6" s="11"/>
      <c r="S6" s="12"/>
      <c r="T6" s="13"/>
      <c r="U6" s="12"/>
      <c r="V6" s="12"/>
      <c r="W6" s="12"/>
      <c r="X6" s="12"/>
      <c r="Y6" s="12"/>
      <c r="Z6" s="12"/>
      <c r="AA6" s="12"/>
    </row>
    <row r="7" spans="1:27" ht="12.75">
      <c r="A7" s="19" t="s">
        <v>400</v>
      </c>
      <c r="B7" s="20"/>
      <c r="C7" s="21"/>
      <c r="D7" s="22"/>
      <c r="E7" s="22"/>
      <c r="F7" s="22"/>
      <c r="G7" s="22"/>
      <c r="H7" s="22"/>
      <c r="I7" s="23"/>
      <c r="J7" s="23"/>
      <c r="K7" s="23"/>
      <c r="L7" s="23"/>
      <c r="M7" s="23"/>
      <c r="N7" s="24"/>
      <c r="O7" s="25"/>
      <c r="P7" s="10"/>
      <c r="Q7" s="11"/>
      <c r="R7" s="11"/>
      <c r="S7" s="12"/>
      <c r="T7" s="13"/>
      <c r="U7" s="26"/>
      <c r="V7" s="26"/>
      <c r="W7" s="26"/>
      <c r="X7" s="26"/>
      <c r="Y7" s="26"/>
      <c r="Z7" s="26"/>
      <c r="AA7" s="26"/>
    </row>
    <row r="8" spans="1:27" s="14" customFormat="1" ht="12.75" customHeight="1">
      <c r="A8" s="17" t="s">
        <v>401</v>
      </c>
      <c r="B8" s="28"/>
      <c r="C8" s="16"/>
      <c r="D8" s="6"/>
      <c r="E8" s="6"/>
      <c r="F8" s="6"/>
      <c r="G8" s="6"/>
      <c r="H8" s="6"/>
      <c r="I8" s="1"/>
      <c r="J8" s="1"/>
      <c r="K8" s="1"/>
      <c r="L8" s="1"/>
      <c r="M8" s="1"/>
      <c r="N8" s="9"/>
      <c r="O8" s="29"/>
      <c r="P8" s="10"/>
      <c r="Q8" s="11"/>
      <c r="R8" s="11"/>
      <c r="S8" s="12"/>
      <c r="T8" s="13"/>
      <c r="U8" s="12"/>
      <c r="V8" s="12"/>
      <c r="W8" s="12"/>
      <c r="X8" s="12"/>
      <c r="Y8" s="12"/>
      <c r="Z8" s="12"/>
      <c r="AA8" s="12"/>
    </row>
    <row r="9" spans="1:27" s="14" customFormat="1" ht="12.75" customHeight="1">
      <c r="A9" s="17" t="s">
        <v>449</v>
      </c>
      <c r="B9" s="2"/>
      <c r="C9" s="3"/>
      <c r="D9" s="1"/>
      <c r="E9" s="1"/>
      <c r="F9" s="1"/>
      <c r="G9" s="1"/>
      <c r="H9" s="1"/>
      <c r="I9" s="1"/>
      <c r="J9" s="1"/>
      <c r="K9" s="1"/>
      <c r="L9" s="30"/>
      <c r="M9" s="30"/>
      <c r="N9" s="30"/>
      <c r="O9" s="31"/>
      <c r="P9" s="10"/>
      <c r="Q9" s="11"/>
      <c r="R9" s="11"/>
      <c r="S9" s="12"/>
      <c r="T9" s="13"/>
      <c r="U9" s="12"/>
      <c r="V9" s="12"/>
      <c r="W9" s="12"/>
      <c r="X9" s="12"/>
      <c r="Y9" s="12"/>
      <c r="Z9" s="12"/>
      <c r="AA9" s="12"/>
    </row>
    <row r="10" spans="1:19" s="14" customFormat="1" ht="12.75" customHeight="1">
      <c r="A10" s="199" t="s">
        <v>126</v>
      </c>
      <c r="B10" s="199" t="s">
        <v>127</v>
      </c>
      <c r="C10" s="200" t="s">
        <v>115</v>
      </c>
      <c r="D10" s="200" t="s">
        <v>114</v>
      </c>
      <c r="E10" s="201" t="s">
        <v>198</v>
      </c>
      <c r="F10" s="203" t="s">
        <v>199</v>
      </c>
      <c r="G10" s="201" t="s">
        <v>200</v>
      </c>
      <c r="H10" s="11"/>
      <c r="I10" s="11"/>
      <c r="J10" s="11"/>
      <c r="K10" s="12"/>
      <c r="L10" s="13"/>
      <c r="M10" s="12"/>
      <c r="N10" s="12"/>
      <c r="O10" s="12"/>
      <c r="P10" s="12"/>
      <c r="Q10" s="12"/>
      <c r="R10" s="12"/>
      <c r="S10" s="12"/>
    </row>
    <row r="11" spans="1:19" s="14" customFormat="1" ht="12.75" customHeight="1">
      <c r="A11" s="199"/>
      <c r="B11" s="199" t="s">
        <v>128</v>
      </c>
      <c r="C11" s="200" t="s">
        <v>129</v>
      </c>
      <c r="D11" s="200" t="s">
        <v>114</v>
      </c>
      <c r="E11" s="202"/>
      <c r="F11" s="203"/>
      <c r="G11" s="201"/>
      <c r="H11" s="11"/>
      <c r="I11" s="11"/>
      <c r="J11" s="11"/>
      <c r="K11" s="12"/>
      <c r="L11" s="13"/>
      <c r="M11" s="12"/>
      <c r="N11" s="12"/>
      <c r="O11" s="12"/>
      <c r="P11" s="12"/>
      <c r="Q11" s="12"/>
      <c r="R11" s="12"/>
      <c r="S11" s="12"/>
    </row>
    <row r="12" spans="1:19" s="14" customFormat="1" ht="123" customHeight="1">
      <c r="A12" s="199"/>
      <c r="B12" s="199"/>
      <c r="C12" s="200"/>
      <c r="D12" s="200"/>
      <c r="E12" s="202"/>
      <c r="F12" s="203"/>
      <c r="G12" s="201"/>
      <c r="H12" s="11"/>
      <c r="I12" s="11"/>
      <c r="J12" s="11"/>
      <c r="K12" s="12"/>
      <c r="L12" s="13"/>
      <c r="M12" s="12"/>
      <c r="N12" s="12"/>
      <c r="O12" s="12"/>
      <c r="P12" s="12"/>
      <c r="Q12" s="12"/>
      <c r="R12" s="12"/>
      <c r="S12" s="12"/>
    </row>
    <row r="13" spans="1:19" s="14" customFormat="1" ht="13.5" customHeight="1">
      <c r="A13" s="104">
        <v>1</v>
      </c>
      <c r="B13" s="104">
        <v>2</v>
      </c>
      <c r="C13" s="104">
        <v>3</v>
      </c>
      <c r="D13" s="104">
        <v>4</v>
      </c>
      <c r="E13" s="104">
        <v>5</v>
      </c>
      <c r="F13" s="104">
        <v>6</v>
      </c>
      <c r="G13" s="104">
        <v>7</v>
      </c>
      <c r="H13" s="11"/>
      <c r="I13" s="11"/>
      <c r="J13" s="11"/>
      <c r="K13" s="12"/>
      <c r="L13" s="13"/>
      <c r="M13" s="12"/>
      <c r="N13" s="12"/>
      <c r="O13" s="12"/>
      <c r="P13" s="12"/>
      <c r="Q13" s="12"/>
      <c r="R13" s="12"/>
      <c r="S13" s="12"/>
    </row>
    <row r="14" spans="1:19" s="14" customFormat="1" ht="13.5" customHeight="1">
      <c r="A14" s="105">
        <v>1</v>
      </c>
      <c r="B14" s="106" t="s">
        <v>187</v>
      </c>
      <c r="C14" s="107"/>
      <c r="D14" s="107"/>
      <c r="E14" s="104"/>
      <c r="F14" s="104"/>
      <c r="G14" s="104"/>
      <c r="H14" s="11"/>
      <c r="I14" s="11"/>
      <c r="J14" s="11"/>
      <c r="K14" s="12"/>
      <c r="L14" s="13"/>
      <c r="M14" s="12"/>
      <c r="N14" s="12"/>
      <c r="O14" s="12"/>
      <c r="P14" s="12"/>
      <c r="Q14" s="12"/>
      <c r="R14" s="12"/>
      <c r="S14" s="12"/>
    </row>
    <row r="15" spans="1:19" s="14" customFormat="1" ht="12.75">
      <c r="A15" s="84">
        <v>2</v>
      </c>
      <c r="B15" s="74" t="s">
        <v>188</v>
      </c>
      <c r="C15" s="108" t="s">
        <v>183</v>
      </c>
      <c r="D15" s="86">
        <v>2.37</v>
      </c>
      <c r="E15" s="37"/>
      <c r="F15" s="37"/>
      <c r="G15" s="37"/>
      <c r="H15" s="11"/>
      <c r="I15" s="11"/>
      <c r="J15" s="11"/>
      <c r="K15" s="12"/>
      <c r="L15" s="13"/>
      <c r="M15" s="12"/>
      <c r="N15" s="12"/>
      <c r="O15" s="12"/>
      <c r="P15" s="12"/>
      <c r="Q15" s="12"/>
      <c r="R15" s="12"/>
      <c r="S15" s="12"/>
    </row>
    <row r="16" spans="1:19" s="14" customFormat="1" ht="25.5">
      <c r="A16" s="84">
        <v>3</v>
      </c>
      <c r="B16" s="109" t="s">
        <v>197</v>
      </c>
      <c r="C16" s="110" t="s">
        <v>180</v>
      </c>
      <c r="D16" s="88">
        <v>140</v>
      </c>
      <c r="E16" s="37"/>
      <c r="F16" s="37"/>
      <c r="G16" s="37"/>
      <c r="H16" s="11"/>
      <c r="I16" s="11"/>
      <c r="J16" s="11"/>
      <c r="K16" s="12"/>
      <c r="L16" s="13"/>
      <c r="M16" s="12"/>
      <c r="N16" s="12"/>
      <c r="O16" s="12"/>
      <c r="P16" s="12"/>
      <c r="Q16" s="12"/>
      <c r="R16" s="12"/>
      <c r="S16" s="12"/>
    </row>
    <row r="17" spans="1:19" s="14" customFormat="1" ht="12.75">
      <c r="A17" s="105">
        <f aca="true" t="shared" si="0" ref="A17:A80">A16+1</f>
        <v>4</v>
      </c>
      <c r="B17" s="111" t="s">
        <v>189</v>
      </c>
      <c r="C17" s="112"/>
      <c r="D17" s="113"/>
      <c r="E17" s="113"/>
      <c r="F17" s="113"/>
      <c r="G17" s="113"/>
      <c r="H17" s="11"/>
      <c r="I17" s="11"/>
      <c r="J17" s="11"/>
      <c r="K17" s="12"/>
      <c r="L17" s="13"/>
      <c r="M17" s="12"/>
      <c r="N17" s="12"/>
      <c r="O17" s="12"/>
      <c r="P17" s="12"/>
      <c r="Q17" s="12"/>
      <c r="R17" s="12"/>
      <c r="S17" s="12"/>
    </row>
    <row r="18" spans="1:19" s="14" customFormat="1" ht="25.5">
      <c r="A18" s="84">
        <f t="shared" si="0"/>
        <v>5</v>
      </c>
      <c r="B18" s="114" t="s">
        <v>404</v>
      </c>
      <c r="C18" s="5" t="s">
        <v>116</v>
      </c>
      <c r="D18" s="37">
        <v>16</v>
      </c>
      <c r="E18" s="37"/>
      <c r="F18" s="37"/>
      <c r="G18" s="37"/>
      <c r="H18" s="11"/>
      <c r="I18" s="11"/>
      <c r="J18" s="11"/>
      <c r="K18" s="12"/>
      <c r="L18" s="13"/>
      <c r="M18" s="12"/>
      <c r="N18" s="12"/>
      <c r="O18" s="12"/>
      <c r="P18" s="12"/>
      <c r="Q18" s="12"/>
      <c r="R18" s="12"/>
      <c r="S18" s="12"/>
    </row>
    <row r="19" spans="1:19" s="14" customFormat="1" ht="12.75">
      <c r="A19" s="101">
        <f t="shared" si="0"/>
        <v>6</v>
      </c>
      <c r="B19" s="115" t="s">
        <v>405</v>
      </c>
      <c r="C19" s="116" t="s">
        <v>190</v>
      </c>
      <c r="D19" s="78">
        <v>0.05</v>
      </c>
      <c r="E19" s="37"/>
      <c r="F19" s="37"/>
      <c r="G19" s="37"/>
      <c r="H19" s="11"/>
      <c r="I19" s="11"/>
      <c r="J19" s="11"/>
      <c r="K19" s="12"/>
      <c r="L19" s="13"/>
      <c r="M19" s="12"/>
      <c r="N19" s="12"/>
      <c r="O19" s="12"/>
      <c r="P19" s="12"/>
      <c r="Q19" s="12"/>
      <c r="R19" s="12"/>
      <c r="S19" s="12"/>
    </row>
    <row r="20" spans="1:19" s="14" customFormat="1" ht="25.5">
      <c r="A20" s="84">
        <f t="shared" si="0"/>
        <v>7</v>
      </c>
      <c r="B20" s="117" t="s">
        <v>214</v>
      </c>
      <c r="C20" s="116" t="s">
        <v>150</v>
      </c>
      <c r="D20" s="118">
        <v>8</v>
      </c>
      <c r="E20" s="37"/>
      <c r="F20" s="37"/>
      <c r="G20" s="37"/>
      <c r="H20" s="11"/>
      <c r="I20" s="11"/>
      <c r="J20" s="11"/>
      <c r="K20" s="12"/>
      <c r="L20" s="13"/>
      <c r="M20" s="12"/>
      <c r="N20" s="12"/>
      <c r="O20" s="12"/>
      <c r="P20" s="12"/>
      <c r="Q20" s="12"/>
      <c r="R20" s="12"/>
      <c r="S20" s="12"/>
    </row>
    <row r="21" spans="1:19" s="14" customFormat="1" ht="12.75">
      <c r="A21" s="84">
        <f t="shared" si="0"/>
        <v>8</v>
      </c>
      <c r="B21" s="117" t="s">
        <v>191</v>
      </c>
      <c r="C21" s="116" t="s">
        <v>150</v>
      </c>
      <c r="D21" s="118">
        <v>12</v>
      </c>
      <c r="E21" s="37"/>
      <c r="F21" s="37"/>
      <c r="G21" s="37"/>
      <c r="H21" s="11"/>
      <c r="I21" s="11"/>
      <c r="J21" s="11"/>
      <c r="K21" s="12"/>
      <c r="L21" s="13"/>
      <c r="M21" s="12"/>
      <c r="N21" s="12"/>
      <c r="O21" s="12"/>
      <c r="P21" s="12"/>
      <c r="Q21" s="12"/>
      <c r="R21" s="12"/>
      <c r="S21" s="12"/>
    </row>
    <row r="22" spans="1:19" s="14" customFormat="1" ht="12.75">
      <c r="A22" s="84">
        <f t="shared" si="0"/>
        <v>9</v>
      </c>
      <c r="B22" s="119" t="s">
        <v>215</v>
      </c>
      <c r="C22" s="116" t="s">
        <v>150</v>
      </c>
      <c r="D22" s="118">
        <f>D21*1.05</f>
        <v>12.600000000000001</v>
      </c>
      <c r="E22" s="37"/>
      <c r="F22" s="37"/>
      <c r="G22" s="37"/>
      <c r="H22" s="11"/>
      <c r="I22" s="11"/>
      <c r="J22" s="11"/>
      <c r="K22" s="12"/>
      <c r="L22" s="13"/>
      <c r="M22" s="12"/>
      <c r="N22" s="12"/>
      <c r="O22" s="12"/>
      <c r="P22" s="12"/>
      <c r="Q22" s="12"/>
      <c r="R22" s="12"/>
      <c r="S22" s="12"/>
    </row>
    <row r="23" spans="1:19" s="14" customFormat="1" ht="12.75">
      <c r="A23" s="84">
        <f t="shared" si="0"/>
        <v>10</v>
      </c>
      <c r="B23" s="119" t="s">
        <v>216</v>
      </c>
      <c r="C23" s="116" t="s">
        <v>183</v>
      </c>
      <c r="D23" s="118">
        <f>D21*0.05</f>
        <v>0.6000000000000001</v>
      </c>
      <c r="E23" s="37"/>
      <c r="F23" s="37"/>
      <c r="G23" s="37"/>
      <c r="H23" s="11"/>
      <c r="I23" s="11"/>
      <c r="J23" s="11"/>
      <c r="K23" s="12"/>
      <c r="L23" s="13"/>
      <c r="M23" s="12"/>
      <c r="N23" s="12"/>
      <c r="O23" s="12"/>
      <c r="P23" s="12"/>
      <c r="Q23" s="12"/>
      <c r="R23" s="12"/>
      <c r="S23" s="12"/>
    </row>
    <row r="24" spans="1:19" s="14" customFormat="1" ht="12.75">
      <c r="A24" s="105">
        <f t="shared" si="0"/>
        <v>11</v>
      </c>
      <c r="B24" s="120" t="s">
        <v>185</v>
      </c>
      <c r="C24" s="112"/>
      <c r="D24" s="113"/>
      <c r="E24" s="113"/>
      <c r="F24" s="113"/>
      <c r="G24" s="113"/>
      <c r="H24" s="11"/>
      <c r="I24" s="11"/>
      <c r="J24" s="11"/>
      <c r="K24" s="12"/>
      <c r="L24" s="13"/>
      <c r="M24" s="12"/>
      <c r="N24" s="12"/>
      <c r="O24" s="12"/>
      <c r="P24" s="12"/>
      <c r="Q24" s="12"/>
      <c r="R24" s="12"/>
      <c r="S24" s="12"/>
    </row>
    <row r="25" spans="1:19" s="14" customFormat="1" ht="38.25">
      <c r="A25" s="84">
        <f t="shared" si="0"/>
        <v>12</v>
      </c>
      <c r="B25" s="121" t="s">
        <v>217</v>
      </c>
      <c r="C25" s="116" t="s">
        <v>150</v>
      </c>
      <c r="D25" s="86">
        <v>19.89</v>
      </c>
      <c r="E25" s="37"/>
      <c r="F25" s="37"/>
      <c r="G25" s="37"/>
      <c r="H25" s="11"/>
      <c r="I25" s="11"/>
      <c r="J25" s="11"/>
      <c r="K25" s="12"/>
      <c r="L25" s="13"/>
      <c r="M25" s="12"/>
      <c r="N25" s="12"/>
      <c r="O25" s="12"/>
      <c r="P25" s="12"/>
      <c r="Q25" s="12"/>
      <c r="R25" s="12"/>
      <c r="S25" s="12"/>
    </row>
    <row r="26" spans="1:19" s="14" customFormat="1" ht="12.75">
      <c r="A26" s="84">
        <f t="shared" si="0"/>
        <v>13</v>
      </c>
      <c r="B26" s="119" t="s">
        <v>218</v>
      </c>
      <c r="C26" s="116" t="s">
        <v>219</v>
      </c>
      <c r="D26" s="86">
        <f>D25*0.5</f>
        <v>9.945</v>
      </c>
      <c r="E26" s="37"/>
      <c r="F26" s="37"/>
      <c r="G26" s="37"/>
      <c r="H26" s="11"/>
      <c r="I26" s="11"/>
      <c r="J26" s="11"/>
      <c r="K26" s="12"/>
      <c r="L26" s="13"/>
      <c r="M26" s="12"/>
      <c r="N26" s="12"/>
      <c r="O26" s="12"/>
      <c r="P26" s="12"/>
      <c r="Q26" s="12"/>
      <c r="R26" s="12"/>
      <c r="S26" s="12"/>
    </row>
    <row r="27" spans="1:19" s="14" customFormat="1" ht="38.25">
      <c r="A27" s="84">
        <f t="shared" si="0"/>
        <v>14</v>
      </c>
      <c r="B27" s="121" t="s">
        <v>220</v>
      </c>
      <c r="C27" s="116" t="s">
        <v>150</v>
      </c>
      <c r="D27" s="86">
        <v>3.78</v>
      </c>
      <c r="E27" s="37"/>
      <c r="F27" s="37"/>
      <c r="G27" s="37"/>
      <c r="H27" s="11"/>
      <c r="I27" s="11"/>
      <c r="J27" s="11"/>
      <c r="K27" s="12"/>
      <c r="L27" s="13"/>
      <c r="M27" s="12"/>
      <c r="N27" s="12"/>
      <c r="O27" s="12"/>
      <c r="P27" s="12"/>
      <c r="Q27" s="12"/>
      <c r="R27" s="12"/>
      <c r="S27" s="12"/>
    </row>
    <row r="28" spans="1:19" s="14" customFormat="1" ht="12.75">
      <c r="A28" s="84">
        <f t="shared" si="0"/>
        <v>15</v>
      </c>
      <c r="B28" s="119" t="s">
        <v>218</v>
      </c>
      <c r="C28" s="116" t="s">
        <v>219</v>
      </c>
      <c r="D28" s="86">
        <f>D27*0.5</f>
        <v>1.89</v>
      </c>
      <c r="E28" s="37"/>
      <c r="F28" s="37"/>
      <c r="G28" s="191"/>
      <c r="H28" s="11"/>
      <c r="I28" s="11"/>
      <c r="J28" s="11"/>
      <c r="K28" s="12"/>
      <c r="L28" s="13"/>
      <c r="M28" s="12"/>
      <c r="N28" s="12"/>
      <c r="O28" s="12"/>
      <c r="P28" s="12"/>
      <c r="Q28" s="12"/>
      <c r="R28" s="12"/>
      <c r="S28" s="12"/>
    </row>
    <row r="29" spans="1:19" s="14" customFormat="1" ht="38.25">
      <c r="A29" s="101">
        <f t="shared" si="0"/>
        <v>16</v>
      </c>
      <c r="B29" s="121" t="s">
        <v>221</v>
      </c>
      <c r="C29" s="116" t="s">
        <v>150</v>
      </c>
      <c r="D29" s="122">
        <v>2.21</v>
      </c>
      <c r="E29" s="37"/>
      <c r="F29" s="37"/>
      <c r="G29" s="37"/>
      <c r="H29" s="11"/>
      <c r="I29" s="11"/>
      <c r="J29" s="11"/>
      <c r="K29" s="12"/>
      <c r="L29" s="13"/>
      <c r="M29" s="12"/>
      <c r="N29" s="12"/>
      <c r="O29" s="12"/>
      <c r="P29" s="12"/>
      <c r="Q29" s="12"/>
      <c r="R29" s="12"/>
      <c r="S29" s="12"/>
    </row>
    <row r="30" spans="1:19" s="14" customFormat="1" ht="12.75">
      <c r="A30" s="84">
        <f t="shared" si="0"/>
        <v>17</v>
      </c>
      <c r="B30" s="119" t="s">
        <v>218</v>
      </c>
      <c r="C30" s="116" t="s">
        <v>219</v>
      </c>
      <c r="D30" s="86">
        <f>D29*0.5</f>
        <v>1.105</v>
      </c>
      <c r="E30" s="37"/>
      <c r="F30" s="37"/>
      <c r="G30" s="37"/>
      <c r="H30" s="11"/>
      <c r="I30" s="11"/>
      <c r="J30" s="11"/>
      <c r="K30" s="12"/>
      <c r="L30" s="13"/>
      <c r="M30" s="12"/>
      <c r="N30" s="12"/>
      <c r="O30" s="12"/>
      <c r="P30" s="12"/>
      <c r="Q30" s="12"/>
      <c r="R30" s="12"/>
      <c r="S30" s="12"/>
    </row>
    <row r="31" spans="1:19" s="66" customFormat="1" ht="38.25">
      <c r="A31" s="84">
        <f t="shared" si="0"/>
        <v>18</v>
      </c>
      <c r="B31" s="121" t="s">
        <v>406</v>
      </c>
      <c r="C31" s="116" t="s">
        <v>150</v>
      </c>
      <c r="D31" s="86">
        <v>2.1</v>
      </c>
      <c r="E31" s="37"/>
      <c r="F31" s="37"/>
      <c r="G31" s="37"/>
      <c r="H31" s="63"/>
      <c r="I31" s="63"/>
      <c r="J31" s="63"/>
      <c r="K31" s="64"/>
      <c r="L31" s="65"/>
      <c r="M31" s="64"/>
      <c r="N31" s="64"/>
      <c r="O31" s="64"/>
      <c r="P31" s="64"/>
      <c r="Q31" s="64"/>
      <c r="R31" s="64"/>
      <c r="S31" s="64"/>
    </row>
    <row r="32" spans="1:19" s="14" customFormat="1" ht="12.75">
      <c r="A32" s="84">
        <f t="shared" si="0"/>
        <v>19</v>
      </c>
      <c r="B32" s="119" t="s">
        <v>218</v>
      </c>
      <c r="C32" s="116" t="s">
        <v>219</v>
      </c>
      <c r="D32" s="86">
        <f>D31*0.5</f>
        <v>1.05</v>
      </c>
      <c r="E32" s="37"/>
      <c r="F32" s="37"/>
      <c r="G32" s="37"/>
      <c r="H32" s="11"/>
      <c r="I32" s="11"/>
      <c r="J32" s="11"/>
      <c r="K32" s="12"/>
      <c r="L32" s="13"/>
      <c r="M32" s="12"/>
      <c r="N32" s="12"/>
      <c r="O32" s="12"/>
      <c r="P32" s="12"/>
      <c r="Q32" s="12"/>
      <c r="R32" s="12"/>
      <c r="S32" s="12"/>
    </row>
    <row r="33" spans="1:19" s="14" customFormat="1" ht="12.75">
      <c r="A33" s="84">
        <f t="shared" si="0"/>
        <v>20</v>
      </c>
      <c r="B33" s="121" t="s">
        <v>222</v>
      </c>
      <c r="C33" s="116" t="s">
        <v>116</v>
      </c>
      <c r="D33" s="118">
        <v>16.2</v>
      </c>
      <c r="E33" s="37"/>
      <c r="F33" s="37"/>
      <c r="G33" s="37"/>
      <c r="H33" s="11"/>
      <c r="I33" s="11"/>
      <c r="J33" s="11"/>
      <c r="K33" s="12"/>
      <c r="L33" s="13"/>
      <c r="M33" s="12"/>
      <c r="N33" s="12"/>
      <c r="O33" s="12"/>
      <c r="P33" s="12"/>
      <c r="Q33" s="12"/>
      <c r="R33" s="12"/>
      <c r="S33" s="12"/>
    </row>
    <row r="34" spans="1:19" s="14" customFormat="1" ht="12.75">
      <c r="A34" s="84">
        <f t="shared" si="0"/>
        <v>21</v>
      </c>
      <c r="B34" s="119" t="s">
        <v>223</v>
      </c>
      <c r="C34" s="116" t="s">
        <v>116</v>
      </c>
      <c r="D34" s="118">
        <f>D33</f>
        <v>16.2</v>
      </c>
      <c r="E34" s="37"/>
      <c r="F34" s="37"/>
      <c r="G34" s="37"/>
      <c r="H34" s="11"/>
      <c r="I34" s="11"/>
      <c r="J34" s="11"/>
      <c r="K34" s="12"/>
      <c r="L34" s="13"/>
      <c r="M34" s="12"/>
      <c r="N34" s="12"/>
      <c r="O34" s="12"/>
      <c r="P34" s="12"/>
      <c r="Q34" s="12"/>
      <c r="R34" s="12"/>
      <c r="S34" s="12"/>
    </row>
    <row r="35" spans="1:19" s="14" customFormat="1" ht="12.75">
      <c r="A35" s="84">
        <f t="shared" si="0"/>
        <v>22</v>
      </c>
      <c r="B35" s="123" t="s">
        <v>224</v>
      </c>
      <c r="C35" s="116" t="s">
        <v>219</v>
      </c>
      <c r="D35" s="118">
        <v>1</v>
      </c>
      <c r="E35" s="37"/>
      <c r="F35" s="37"/>
      <c r="G35" s="37"/>
      <c r="H35" s="11"/>
      <c r="I35" s="11"/>
      <c r="J35" s="11"/>
      <c r="K35" s="12"/>
      <c r="L35" s="13"/>
      <c r="M35" s="12"/>
      <c r="N35" s="12"/>
      <c r="O35" s="12"/>
      <c r="P35" s="12"/>
      <c r="Q35" s="12"/>
      <c r="R35" s="12"/>
      <c r="S35" s="12"/>
    </row>
    <row r="36" spans="1:19" s="14" customFormat="1" ht="12.75">
      <c r="A36" s="84">
        <f>A35+1</f>
        <v>23</v>
      </c>
      <c r="B36" s="109" t="s">
        <v>407</v>
      </c>
      <c r="C36" s="124" t="s">
        <v>116</v>
      </c>
      <c r="D36" s="125">
        <v>16.85</v>
      </c>
      <c r="E36" s="59"/>
      <c r="F36" s="37"/>
      <c r="G36" s="37"/>
      <c r="H36" s="11"/>
      <c r="I36" s="11"/>
      <c r="J36" s="11"/>
      <c r="K36" s="12"/>
      <c r="L36" s="13"/>
      <c r="M36" s="12"/>
      <c r="N36" s="12"/>
      <c r="O36" s="12"/>
      <c r="P36" s="12"/>
      <c r="Q36" s="12"/>
      <c r="R36" s="12"/>
      <c r="S36" s="12"/>
    </row>
    <row r="37" spans="1:19" s="14" customFormat="1" ht="12.75">
      <c r="A37" s="84">
        <f>A36+1</f>
        <v>24</v>
      </c>
      <c r="B37" s="126" t="s">
        <v>225</v>
      </c>
      <c r="C37" s="124" t="s">
        <v>116</v>
      </c>
      <c r="D37" s="125">
        <f>D36*1.1</f>
        <v>18.535000000000004</v>
      </c>
      <c r="E37" s="59"/>
      <c r="F37" s="37"/>
      <c r="G37" s="37"/>
      <c r="H37" s="11"/>
      <c r="I37" s="11"/>
      <c r="J37" s="11"/>
      <c r="K37" s="12"/>
      <c r="L37" s="13"/>
      <c r="M37" s="12"/>
      <c r="N37" s="12"/>
      <c r="O37" s="12"/>
      <c r="P37" s="12"/>
      <c r="Q37" s="12"/>
      <c r="R37" s="12"/>
      <c r="S37" s="12"/>
    </row>
    <row r="38" spans="1:19" s="14" customFormat="1" ht="12.75">
      <c r="A38" s="84">
        <f>A37+1</f>
        <v>25</v>
      </c>
      <c r="B38" s="126" t="s">
        <v>226</v>
      </c>
      <c r="C38" s="124" t="s">
        <v>177</v>
      </c>
      <c r="D38" s="125">
        <f>D36*5</f>
        <v>84.25</v>
      </c>
      <c r="E38" s="59"/>
      <c r="F38" s="37"/>
      <c r="G38" s="37"/>
      <c r="H38" s="11"/>
      <c r="I38" s="11"/>
      <c r="J38" s="11"/>
      <c r="K38" s="12"/>
      <c r="L38" s="13"/>
      <c r="M38" s="12"/>
      <c r="N38" s="12"/>
      <c r="O38" s="12"/>
      <c r="P38" s="12"/>
      <c r="Q38" s="12"/>
      <c r="R38" s="12"/>
      <c r="S38" s="12"/>
    </row>
    <row r="39" spans="1:19" s="14" customFormat="1" ht="13.5" customHeight="1">
      <c r="A39" s="105">
        <f>A38+1</f>
        <v>26</v>
      </c>
      <c r="B39" s="120" t="s">
        <v>184</v>
      </c>
      <c r="C39" s="107"/>
      <c r="D39" s="127"/>
      <c r="E39" s="113"/>
      <c r="F39" s="113"/>
      <c r="G39" s="113"/>
      <c r="H39" s="11"/>
      <c r="I39" s="11"/>
      <c r="J39" s="11"/>
      <c r="K39" s="12"/>
      <c r="L39" s="13"/>
      <c r="M39" s="12"/>
      <c r="N39" s="12"/>
      <c r="O39" s="12"/>
      <c r="P39" s="12"/>
      <c r="Q39" s="12"/>
      <c r="R39" s="12"/>
      <c r="S39" s="12"/>
    </row>
    <row r="40" spans="1:19" s="14" customFormat="1" ht="51">
      <c r="A40" s="84">
        <f t="shared" si="0"/>
        <v>27</v>
      </c>
      <c r="B40" s="69" t="s">
        <v>408</v>
      </c>
      <c r="C40" s="4" t="s">
        <v>150</v>
      </c>
      <c r="D40" s="122">
        <v>3.93</v>
      </c>
      <c r="E40" s="37"/>
      <c r="F40" s="37"/>
      <c r="G40" s="37"/>
      <c r="H40" s="11"/>
      <c r="I40" s="11"/>
      <c r="J40" s="11"/>
      <c r="K40" s="12"/>
      <c r="L40" s="13"/>
      <c r="M40" s="12"/>
      <c r="N40" s="12"/>
      <c r="O40" s="12"/>
      <c r="P40" s="12"/>
      <c r="Q40" s="12"/>
      <c r="R40" s="12"/>
      <c r="S40" s="12"/>
    </row>
    <row r="41" spans="1:19" s="14" customFormat="1" ht="51">
      <c r="A41" s="101">
        <f t="shared" si="0"/>
        <v>28</v>
      </c>
      <c r="B41" s="69" t="s">
        <v>227</v>
      </c>
      <c r="C41" s="4" t="s">
        <v>150</v>
      </c>
      <c r="D41" s="122">
        <v>4.2</v>
      </c>
      <c r="E41" s="37"/>
      <c r="F41" s="37"/>
      <c r="G41" s="37"/>
      <c r="H41" s="11"/>
      <c r="I41" s="11"/>
      <c r="J41" s="11"/>
      <c r="K41" s="12"/>
      <c r="L41" s="13"/>
      <c r="M41" s="12"/>
      <c r="N41" s="12"/>
      <c r="O41" s="12"/>
      <c r="P41" s="12"/>
      <c r="Q41" s="12"/>
      <c r="R41" s="12"/>
      <c r="S41" s="12"/>
    </row>
    <row r="42" spans="1:19" s="14" customFormat="1" ht="51">
      <c r="A42" s="84">
        <f t="shared" si="0"/>
        <v>29</v>
      </c>
      <c r="B42" s="69" t="s">
        <v>409</v>
      </c>
      <c r="C42" s="4" t="s">
        <v>150</v>
      </c>
      <c r="D42" s="122">
        <v>8.98</v>
      </c>
      <c r="E42" s="37"/>
      <c r="F42" s="37"/>
      <c r="G42" s="37"/>
      <c r="H42" s="11"/>
      <c r="I42" s="11"/>
      <c r="J42" s="11"/>
      <c r="K42" s="12"/>
      <c r="L42" s="13"/>
      <c r="M42" s="12"/>
      <c r="N42" s="12"/>
      <c r="O42" s="12"/>
      <c r="P42" s="12"/>
      <c r="Q42" s="12"/>
      <c r="R42" s="12"/>
      <c r="S42" s="12"/>
    </row>
    <row r="43" spans="1:19" s="14" customFormat="1" ht="38.25">
      <c r="A43" s="101">
        <f t="shared" si="0"/>
        <v>30</v>
      </c>
      <c r="B43" s="190" t="s">
        <v>410</v>
      </c>
      <c r="C43" s="4" t="s">
        <v>150</v>
      </c>
      <c r="D43" s="122">
        <v>7.86</v>
      </c>
      <c r="E43" s="37"/>
      <c r="F43" s="37"/>
      <c r="G43" s="37"/>
      <c r="H43" s="11"/>
      <c r="I43" s="11"/>
      <c r="J43" s="11"/>
      <c r="K43" s="12"/>
      <c r="L43" s="13"/>
      <c r="M43" s="12"/>
      <c r="N43" s="12"/>
      <c r="O43" s="12"/>
      <c r="P43" s="12"/>
      <c r="Q43" s="12"/>
      <c r="R43" s="12"/>
      <c r="S43" s="12"/>
    </row>
    <row r="44" spans="1:19" s="36" customFormat="1" ht="38.25">
      <c r="A44" s="84">
        <f t="shared" si="0"/>
        <v>31</v>
      </c>
      <c r="B44" s="190" t="s">
        <v>411</v>
      </c>
      <c r="C44" s="129" t="s">
        <v>150</v>
      </c>
      <c r="D44" s="129">
        <v>14.7</v>
      </c>
      <c r="E44" s="37"/>
      <c r="F44" s="37"/>
      <c r="G44" s="37"/>
      <c r="H44" s="32"/>
      <c r="I44" s="32"/>
      <c r="J44" s="32"/>
      <c r="K44" s="33"/>
      <c r="L44" s="34"/>
      <c r="M44" s="35"/>
      <c r="N44" s="35"/>
      <c r="O44" s="35"/>
      <c r="P44" s="35"/>
      <c r="Q44" s="35"/>
      <c r="R44" s="35"/>
      <c r="S44" s="35"/>
    </row>
    <row r="45" spans="1:19" s="36" customFormat="1" ht="38.25">
      <c r="A45" s="84">
        <f t="shared" si="0"/>
        <v>32</v>
      </c>
      <c r="B45" s="190" t="s">
        <v>412</v>
      </c>
      <c r="C45" s="129" t="s">
        <v>150</v>
      </c>
      <c r="D45" s="129">
        <v>8.4</v>
      </c>
      <c r="E45" s="37"/>
      <c r="F45" s="37"/>
      <c r="G45" s="37"/>
      <c r="H45" s="32"/>
      <c r="I45" s="32"/>
      <c r="J45" s="32"/>
      <c r="K45" s="33"/>
      <c r="L45" s="34"/>
      <c r="M45" s="35"/>
      <c r="N45" s="35"/>
      <c r="O45" s="35"/>
      <c r="P45" s="35"/>
      <c r="Q45" s="35"/>
      <c r="R45" s="35"/>
      <c r="S45" s="35"/>
    </row>
    <row r="46" spans="1:19" s="36" customFormat="1" ht="38.25">
      <c r="A46" s="84">
        <f t="shared" si="0"/>
        <v>33</v>
      </c>
      <c r="B46" s="190" t="s">
        <v>413</v>
      </c>
      <c r="C46" s="129" t="s">
        <v>150</v>
      </c>
      <c r="D46" s="129">
        <v>1.89</v>
      </c>
      <c r="E46" s="37"/>
      <c r="F46" s="37"/>
      <c r="G46" s="37"/>
      <c r="H46" s="32"/>
      <c r="I46" s="32"/>
      <c r="J46" s="32"/>
      <c r="K46" s="33"/>
      <c r="L46" s="34"/>
      <c r="M46" s="35"/>
      <c r="N46" s="35"/>
      <c r="O46" s="35"/>
      <c r="P46" s="35"/>
      <c r="Q46" s="35"/>
      <c r="R46" s="35"/>
      <c r="S46" s="35"/>
    </row>
    <row r="47" spans="1:19" s="36" customFormat="1" ht="38.25">
      <c r="A47" s="84">
        <f t="shared" si="0"/>
        <v>34</v>
      </c>
      <c r="B47" s="128" t="s">
        <v>228</v>
      </c>
      <c r="C47" s="129" t="s">
        <v>150</v>
      </c>
      <c r="D47" s="129">
        <v>3.9</v>
      </c>
      <c r="E47" s="37"/>
      <c r="F47" s="37"/>
      <c r="G47" s="37"/>
      <c r="H47" s="32"/>
      <c r="I47" s="32"/>
      <c r="J47" s="32"/>
      <c r="K47" s="33"/>
      <c r="L47" s="34"/>
      <c r="M47" s="35"/>
      <c r="N47" s="35"/>
      <c r="O47" s="35"/>
      <c r="P47" s="35"/>
      <c r="Q47" s="35"/>
      <c r="R47" s="35"/>
      <c r="S47" s="35"/>
    </row>
    <row r="48" spans="1:19" s="36" customFormat="1" ht="38.25">
      <c r="A48" s="101">
        <f t="shared" si="0"/>
        <v>35</v>
      </c>
      <c r="B48" s="128" t="s">
        <v>229</v>
      </c>
      <c r="C48" s="129" t="s">
        <v>150</v>
      </c>
      <c r="D48" s="129">
        <v>10.92</v>
      </c>
      <c r="E48" s="37"/>
      <c r="F48" s="37"/>
      <c r="G48" s="37"/>
      <c r="H48" s="32"/>
      <c r="I48" s="32"/>
      <c r="J48" s="32"/>
      <c r="K48" s="33"/>
      <c r="L48" s="34"/>
      <c r="M48" s="35"/>
      <c r="N48" s="35"/>
      <c r="O48" s="35"/>
      <c r="P48" s="35"/>
      <c r="Q48" s="35"/>
      <c r="R48" s="35"/>
      <c r="S48" s="35"/>
    </row>
    <row r="49" spans="1:19" s="36" customFormat="1" ht="51">
      <c r="A49" s="84">
        <f t="shared" si="0"/>
        <v>36</v>
      </c>
      <c r="B49" s="128" t="s">
        <v>230</v>
      </c>
      <c r="C49" s="71" t="s">
        <v>150</v>
      </c>
      <c r="D49" s="122">
        <v>4.2</v>
      </c>
      <c r="E49" s="37"/>
      <c r="F49" s="37"/>
      <c r="G49" s="37"/>
      <c r="H49" s="32"/>
      <c r="I49" s="32"/>
      <c r="J49" s="32"/>
      <c r="K49" s="33"/>
      <c r="L49" s="34"/>
      <c r="M49" s="35"/>
      <c r="N49" s="35"/>
      <c r="O49" s="35"/>
      <c r="P49" s="35"/>
      <c r="Q49" s="35"/>
      <c r="R49" s="35"/>
      <c r="S49" s="35"/>
    </row>
    <row r="50" spans="1:19" s="36" customFormat="1" ht="12.75">
      <c r="A50" s="84">
        <f t="shared" si="0"/>
        <v>37</v>
      </c>
      <c r="B50" s="89" t="s">
        <v>186</v>
      </c>
      <c r="C50" s="85" t="s">
        <v>116</v>
      </c>
      <c r="D50" s="86">
        <v>261</v>
      </c>
      <c r="E50" s="37"/>
      <c r="F50" s="37"/>
      <c r="G50" s="37"/>
      <c r="H50" s="32"/>
      <c r="I50" s="32"/>
      <c r="J50" s="32"/>
      <c r="K50" s="33"/>
      <c r="L50" s="34"/>
      <c r="M50" s="35"/>
      <c r="N50" s="35"/>
      <c r="O50" s="35"/>
      <c r="P50" s="35"/>
      <c r="Q50" s="35"/>
      <c r="R50" s="35"/>
      <c r="S50" s="35"/>
    </row>
    <row r="51" spans="1:19" s="36" customFormat="1" ht="12.75">
      <c r="A51" s="105">
        <f t="shared" si="0"/>
        <v>38</v>
      </c>
      <c r="B51" s="130" t="s">
        <v>181</v>
      </c>
      <c r="C51" s="107"/>
      <c r="D51" s="127"/>
      <c r="E51" s="113"/>
      <c r="F51" s="113"/>
      <c r="G51" s="113"/>
      <c r="H51" s="32"/>
      <c r="I51" s="32"/>
      <c r="J51" s="32"/>
      <c r="K51" s="33"/>
      <c r="L51" s="34"/>
      <c r="M51" s="35"/>
      <c r="N51" s="35"/>
      <c r="O51" s="35"/>
      <c r="P51" s="35"/>
      <c r="Q51" s="35"/>
      <c r="R51" s="35"/>
      <c r="S51" s="35"/>
    </row>
    <row r="52" spans="1:19" s="36" customFormat="1" ht="38.25">
      <c r="A52" s="84">
        <f t="shared" si="0"/>
        <v>39</v>
      </c>
      <c r="B52" s="131" t="s">
        <v>231</v>
      </c>
      <c r="C52" s="4" t="s">
        <v>150</v>
      </c>
      <c r="D52" s="86">
        <v>205.5</v>
      </c>
      <c r="E52" s="37"/>
      <c r="F52" s="37"/>
      <c r="G52" s="37"/>
      <c r="H52" s="32"/>
      <c r="I52" s="32"/>
      <c r="J52" s="32"/>
      <c r="K52" s="33"/>
      <c r="L52" s="34"/>
      <c r="M52" s="35"/>
      <c r="N52" s="35"/>
      <c r="O52" s="35"/>
      <c r="P52" s="35"/>
      <c r="Q52" s="35"/>
      <c r="R52" s="35"/>
      <c r="S52" s="35"/>
    </row>
    <row r="53" spans="1:19" s="36" customFormat="1" ht="12.75">
      <c r="A53" s="84">
        <f t="shared" si="0"/>
        <v>40</v>
      </c>
      <c r="B53" s="72" t="s">
        <v>232</v>
      </c>
      <c r="C53" s="4" t="s">
        <v>233</v>
      </c>
      <c r="D53" s="129">
        <f>D52/7</f>
        <v>29.357142857142858</v>
      </c>
      <c r="E53" s="37"/>
      <c r="F53" s="37"/>
      <c r="G53" s="37"/>
      <c r="H53" s="32"/>
      <c r="I53" s="32"/>
      <c r="J53" s="32"/>
      <c r="K53" s="33"/>
      <c r="L53" s="34"/>
      <c r="M53" s="35"/>
      <c r="N53" s="35"/>
      <c r="O53" s="35"/>
      <c r="P53" s="35"/>
      <c r="Q53" s="35"/>
      <c r="R53" s="35"/>
      <c r="S53" s="35"/>
    </row>
    <row r="54" spans="1:19" s="36" customFormat="1" ht="12.75">
      <c r="A54" s="84">
        <f t="shared" si="0"/>
        <v>41</v>
      </c>
      <c r="B54" s="72" t="s">
        <v>234</v>
      </c>
      <c r="C54" s="4" t="s">
        <v>147</v>
      </c>
      <c r="D54" s="122">
        <f>D52*0.8</f>
        <v>164.4</v>
      </c>
      <c r="E54" s="37"/>
      <c r="F54" s="37"/>
      <c r="G54" s="37"/>
      <c r="H54" s="32"/>
      <c r="I54" s="32"/>
      <c r="J54" s="32"/>
      <c r="K54" s="33"/>
      <c r="L54" s="34"/>
      <c r="M54" s="35"/>
      <c r="N54" s="35"/>
      <c r="O54" s="35"/>
      <c r="P54" s="35"/>
      <c r="Q54" s="35"/>
      <c r="R54" s="35"/>
      <c r="S54" s="35"/>
    </row>
    <row r="55" spans="1:19" s="36" customFormat="1" ht="12.75">
      <c r="A55" s="84">
        <f t="shared" si="0"/>
        <v>42</v>
      </c>
      <c r="B55" s="72" t="s">
        <v>235</v>
      </c>
      <c r="C55" s="4" t="s">
        <v>116</v>
      </c>
      <c r="D55" s="68">
        <f>D52*0.1</f>
        <v>20.55</v>
      </c>
      <c r="E55" s="37"/>
      <c r="F55" s="37"/>
      <c r="G55" s="37"/>
      <c r="H55" s="32"/>
      <c r="I55" s="32"/>
      <c r="J55" s="32"/>
      <c r="K55" s="33"/>
      <c r="L55" s="34"/>
      <c r="M55" s="35"/>
      <c r="N55" s="35"/>
      <c r="O55" s="35"/>
      <c r="P55" s="35"/>
      <c r="Q55" s="35"/>
      <c r="R55" s="35"/>
      <c r="S55" s="35"/>
    </row>
    <row r="56" spans="1:19" s="36" customFormat="1" ht="25.5">
      <c r="A56" s="84">
        <f t="shared" si="0"/>
        <v>43</v>
      </c>
      <c r="B56" s="131" t="s">
        <v>236</v>
      </c>
      <c r="C56" s="4" t="s">
        <v>150</v>
      </c>
      <c r="D56" s="86">
        <v>46.3</v>
      </c>
      <c r="E56" s="37"/>
      <c r="F56" s="37"/>
      <c r="G56" s="37"/>
      <c r="H56" s="32"/>
      <c r="I56" s="32"/>
      <c r="J56" s="32"/>
      <c r="K56" s="33"/>
      <c r="L56" s="34"/>
      <c r="M56" s="35"/>
      <c r="N56" s="35"/>
      <c r="O56" s="35"/>
      <c r="P56" s="35"/>
      <c r="Q56" s="35"/>
      <c r="R56" s="35"/>
      <c r="S56" s="35"/>
    </row>
    <row r="57" spans="1:19" s="36" customFormat="1" ht="12.75">
      <c r="A57" s="84">
        <f t="shared" si="0"/>
        <v>44</v>
      </c>
      <c r="B57" s="72" t="s">
        <v>237</v>
      </c>
      <c r="C57" s="4" t="s">
        <v>147</v>
      </c>
      <c r="D57" s="122">
        <f>D56*0.4</f>
        <v>18.52</v>
      </c>
      <c r="E57" s="37"/>
      <c r="F57" s="37"/>
      <c r="G57" s="37"/>
      <c r="H57" s="32"/>
      <c r="I57" s="32"/>
      <c r="J57" s="32"/>
      <c r="K57" s="33"/>
      <c r="L57" s="34"/>
      <c r="M57" s="35"/>
      <c r="N57" s="35"/>
      <c r="O57" s="35"/>
      <c r="P57" s="35"/>
      <c r="Q57" s="35"/>
      <c r="R57" s="35"/>
      <c r="S57" s="35"/>
    </row>
    <row r="58" spans="1:19" s="36" customFormat="1" ht="12.75">
      <c r="A58" s="105">
        <f t="shared" si="0"/>
        <v>45</v>
      </c>
      <c r="B58" s="130" t="s">
        <v>182</v>
      </c>
      <c r="C58" s="107"/>
      <c r="D58" s="127"/>
      <c r="E58" s="113"/>
      <c r="F58" s="113"/>
      <c r="G58" s="113"/>
      <c r="H58" s="32"/>
      <c r="I58" s="32"/>
      <c r="J58" s="32"/>
      <c r="K58" s="33"/>
      <c r="L58" s="34"/>
      <c r="M58" s="35"/>
      <c r="N58" s="35"/>
      <c r="O58" s="35"/>
      <c r="P58" s="35"/>
      <c r="Q58" s="35"/>
      <c r="R58" s="35"/>
      <c r="S58" s="35"/>
    </row>
    <row r="59" spans="1:19" s="36" customFormat="1" ht="12.75">
      <c r="A59" s="84">
        <f t="shared" si="0"/>
        <v>46</v>
      </c>
      <c r="B59" s="128" t="s">
        <v>238</v>
      </c>
      <c r="C59" s="132" t="s">
        <v>183</v>
      </c>
      <c r="D59" s="129">
        <v>2.52</v>
      </c>
      <c r="E59" s="37"/>
      <c r="F59" s="37"/>
      <c r="G59" s="37"/>
      <c r="H59" s="32"/>
      <c r="I59" s="32"/>
      <c r="J59" s="32"/>
      <c r="K59" s="33"/>
      <c r="L59" s="34"/>
      <c r="M59" s="35"/>
      <c r="N59" s="35"/>
      <c r="O59" s="35"/>
      <c r="P59" s="35"/>
      <c r="Q59" s="35"/>
      <c r="R59" s="35"/>
      <c r="S59" s="35"/>
    </row>
    <row r="60" spans="1:19" s="36" customFormat="1" ht="12.75">
      <c r="A60" s="84">
        <f t="shared" si="0"/>
        <v>47</v>
      </c>
      <c r="B60" s="133" t="s">
        <v>239</v>
      </c>
      <c r="C60" s="132" t="s">
        <v>240</v>
      </c>
      <c r="D60" s="129">
        <f>D59*0.4</f>
        <v>1.008</v>
      </c>
      <c r="E60" s="37"/>
      <c r="F60" s="37"/>
      <c r="G60" s="37"/>
      <c r="H60" s="32"/>
      <c r="I60" s="32"/>
      <c r="J60" s="32"/>
      <c r="K60" s="33"/>
      <c r="L60" s="34"/>
      <c r="M60" s="35"/>
      <c r="N60" s="35"/>
      <c r="O60" s="35"/>
      <c r="P60" s="35"/>
      <c r="Q60" s="35"/>
      <c r="R60" s="35"/>
      <c r="S60" s="35"/>
    </row>
    <row r="61" spans="1:19" s="36" customFormat="1" ht="12.75">
      <c r="A61" s="84">
        <f t="shared" si="0"/>
        <v>48</v>
      </c>
      <c r="B61" s="133" t="s">
        <v>241</v>
      </c>
      <c r="C61" s="132" t="s">
        <v>183</v>
      </c>
      <c r="D61" s="129">
        <f>D59*0.23</f>
        <v>0.5796</v>
      </c>
      <c r="E61" s="37"/>
      <c r="F61" s="37"/>
      <c r="G61" s="37"/>
      <c r="H61" s="32"/>
      <c r="I61" s="32"/>
      <c r="J61" s="32"/>
      <c r="K61" s="33"/>
      <c r="L61" s="34"/>
      <c r="M61" s="35"/>
      <c r="N61" s="35"/>
      <c r="O61" s="35"/>
      <c r="P61" s="35"/>
      <c r="Q61" s="35"/>
      <c r="R61" s="35"/>
      <c r="S61" s="35"/>
    </row>
    <row r="62" spans="1:19" s="36" customFormat="1" ht="25.5">
      <c r="A62" s="84">
        <f t="shared" si="0"/>
        <v>49</v>
      </c>
      <c r="B62" s="69" t="s">
        <v>242</v>
      </c>
      <c r="C62" s="4" t="s">
        <v>183</v>
      </c>
      <c r="D62" s="122">
        <v>5.14</v>
      </c>
      <c r="E62" s="37"/>
      <c r="F62" s="37"/>
      <c r="G62" s="37"/>
      <c r="H62" s="32"/>
      <c r="I62" s="32"/>
      <c r="J62" s="32"/>
      <c r="K62" s="33"/>
      <c r="L62" s="34"/>
      <c r="M62" s="35"/>
      <c r="N62" s="35"/>
      <c r="O62" s="35"/>
      <c r="P62" s="35"/>
      <c r="Q62" s="35"/>
      <c r="R62" s="35"/>
      <c r="S62" s="35"/>
    </row>
    <row r="63" spans="1:19" s="36" customFormat="1" ht="12.75">
      <c r="A63" s="84">
        <f t="shared" si="0"/>
        <v>50</v>
      </c>
      <c r="B63" s="133" t="s">
        <v>243</v>
      </c>
      <c r="C63" s="132" t="s">
        <v>240</v>
      </c>
      <c r="D63" s="129">
        <f>D62*0.4</f>
        <v>2.056</v>
      </c>
      <c r="E63" s="37"/>
      <c r="F63" s="37"/>
      <c r="G63" s="37"/>
      <c r="H63" s="32"/>
      <c r="I63" s="32"/>
      <c r="J63" s="32"/>
      <c r="K63" s="33"/>
      <c r="L63" s="34"/>
      <c r="M63" s="35"/>
      <c r="N63" s="35"/>
      <c r="O63" s="35"/>
      <c r="P63" s="35"/>
      <c r="Q63" s="35"/>
      <c r="R63" s="35"/>
      <c r="S63" s="35"/>
    </row>
    <row r="64" spans="1:19" s="36" customFormat="1" ht="12.75">
      <c r="A64" s="84">
        <f t="shared" si="0"/>
        <v>51</v>
      </c>
      <c r="B64" s="133" t="s">
        <v>241</v>
      </c>
      <c r="C64" s="132" t="s">
        <v>183</v>
      </c>
      <c r="D64" s="129">
        <f>D62*0.23*1.05</f>
        <v>1.24131</v>
      </c>
      <c r="E64" s="37"/>
      <c r="F64" s="37"/>
      <c r="G64" s="37"/>
      <c r="H64" s="32"/>
      <c r="I64" s="32"/>
      <c r="J64" s="32"/>
      <c r="K64" s="33"/>
      <c r="L64" s="34"/>
      <c r="M64" s="35"/>
      <c r="N64" s="35"/>
      <c r="O64" s="35"/>
      <c r="P64" s="35"/>
      <c r="Q64" s="35"/>
      <c r="R64" s="35"/>
      <c r="S64" s="35"/>
    </row>
    <row r="65" spans="1:19" s="36" customFormat="1" ht="25.5">
      <c r="A65" s="101">
        <f t="shared" si="0"/>
        <v>52</v>
      </c>
      <c r="B65" s="134" t="s">
        <v>414</v>
      </c>
      <c r="C65" s="132" t="s">
        <v>213</v>
      </c>
      <c r="D65" s="129">
        <v>1</v>
      </c>
      <c r="E65" s="37"/>
      <c r="F65" s="37"/>
      <c r="G65" s="37"/>
      <c r="H65" s="32"/>
      <c r="I65" s="32"/>
      <c r="J65" s="32"/>
      <c r="K65" s="33"/>
      <c r="L65" s="34"/>
      <c r="M65" s="35"/>
      <c r="N65" s="35"/>
      <c r="O65" s="35"/>
      <c r="P65" s="35"/>
      <c r="Q65" s="35"/>
      <c r="R65" s="35"/>
      <c r="S65" s="35"/>
    </row>
    <row r="66" spans="1:19" s="36" customFormat="1" ht="63.75">
      <c r="A66" s="84">
        <f t="shared" si="0"/>
        <v>53</v>
      </c>
      <c r="B66" s="89" t="s">
        <v>415</v>
      </c>
      <c r="C66" s="85" t="s">
        <v>150</v>
      </c>
      <c r="D66" s="86">
        <v>146.5</v>
      </c>
      <c r="E66" s="37"/>
      <c r="F66" s="37"/>
      <c r="G66" s="37"/>
      <c r="H66" s="32"/>
      <c r="I66" s="32"/>
      <c r="J66" s="32"/>
      <c r="K66" s="33"/>
      <c r="L66" s="34"/>
      <c r="M66" s="35"/>
      <c r="N66" s="35"/>
      <c r="O66" s="35"/>
      <c r="P66" s="35"/>
      <c r="Q66" s="35"/>
      <c r="R66" s="35"/>
      <c r="S66" s="35"/>
    </row>
    <row r="67" spans="1:19" s="36" customFormat="1" ht="12.75">
      <c r="A67" s="84">
        <f t="shared" si="0"/>
        <v>54</v>
      </c>
      <c r="B67" s="97" t="s">
        <v>232</v>
      </c>
      <c r="C67" s="85" t="s">
        <v>233</v>
      </c>
      <c r="D67" s="86">
        <f>D66/7</f>
        <v>20.928571428571427</v>
      </c>
      <c r="E67" s="37"/>
      <c r="F67" s="37"/>
      <c r="G67" s="37"/>
      <c r="H67" s="32"/>
      <c r="I67" s="32"/>
      <c r="J67" s="32"/>
      <c r="K67" s="33"/>
      <c r="L67" s="34"/>
      <c r="M67" s="35"/>
      <c r="N67" s="35"/>
      <c r="O67" s="35"/>
      <c r="P67" s="35"/>
      <c r="Q67" s="35"/>
      <c r="R67" s="35"/>
      <c r="S67" s="35"/>
    </row>
    <row r="68" spans="1:19" s="36" customFormat="1" ht="12.75">
      <c r="A68" s="84">
        <f t="shared" si="0"/>
        <v>55</v>
      </c>
      <c r="B68" s="92" t="s">
        <v>244</v>
      </c>
      <c r="C68" s="85" t="s">
        <v>147</v>
      </c>
      <c r="D68" s="86">
        <f>D66*18</f>
        <v>2637</v>
      </c>
      <c r="E68" s="37"/>
      <c r="F68" s="37"/>
      <c r="G68" s="37"/>
      <c r="H68" s="32"/>
      <c r="I68" s="32"/>
      <c r="J68" s="32"/>
      <c r="K68" s="33"/>
      <c r="L68" s="34"/>
      <c r="M68" s="35"/>
      <c r="N68" s="35"/>
      <c r="O68" s="35"/>
      <c r="P68" s="35"/>
      <c r="Q68" s="35"/>
      <c r="R68" s="35"/>
      <c r="S68" s="35"/>
    </row>
    <row r="69" spans="1:19" s="36" customFormat="1" ht="38.25">
      <c r="A69" s="84">
        <f>A68+1</f>
        <v>56</v>
      </c>
      <c r="B69" s="89" t="s">
        <v>416</v>
      </c>
      <c r="C69" s="85" t="s">
        <v>150</v>
      </c>
      <c r="D69" s="86">
        <v>608.3</v>
      </c>
      <c r="E69" s="37"/>
      <c r="F69" s="37"/>
      <c r="G69" s="37"/>
      <c r="H69" s="32"/>
      <c r="I69" s="32"/>
      <c r="J69" s="32"/>
      <c r="K69" s="33"/>
      <c r="L69" s="34"/>
      <c r="M69" s="35"/>
      <c r="N69" s="35"/>
      <c r="O69" s="35"/>
      <c r="P69" s="35"/>
      <c r="Q69" s="35"/>
      <c r="R69" s="35"/>
      <c r="S69" s="35"/>
    </row>
    <row r="70" spans="1:19" s="36" customFormat="1" ht="12.75">
      <c r="A70" s="84">
        <f t="shared" si="0"/>
        <v>57</v>
      </c>
      <c r="B70" s="92" t="s">
        <v>245</v>
      </c>
      <c r="C70" s="85" t="s">
        <v>147</v>
      </c>
      <c r="D70" s="98">
        <f>D69*10</f>
        <v>6083</v>
      </c>
      <c r="E70" s="37"/>
      <c r="F70" s="37"/>
      <c r="G70" s="37"/>
      <c r="H70" s="32"/>
      <c r="I70" s="32"/>
      <c r="J70" s="32"/>
      <c r="K70" s="33"/>
      <c r="L70" s="34"/>
      <c r="M70" s="35"/>
      <c r="N70" s="35"/>
      <c r="O70" s="35"/>
      <c r="P70" s="35"/>
      <c r="Q70" s="35"/>
      <c r="R70" s="35"/>
      <c r="S70" s="35"/>
    </row>
    <row r="71" spans="1:19" s="36" customFormat="1" ht="38.25">
      <c r="A71" s="84">
        <f t="shared" si="0"/>
        <v>58</v>
      </c>
      <c r="B71" s="69" t="s">
        <v>417</v>
      </c>
      <c r="C71" s="4" t="s">
        <v>150</v>
      </c>
      <c r="D71" s="122">
        <v>608.3</v>
      </c>
      <c r="E71" s="37"/>
      <c r="F71" s="37"/>
      <c r="G71" s="37"/>
      <c r="H71" s="32"/>
      <c r="I71" s="32"/>
      <c r="J71" s="32"/>
      <c r="K71" s="33"/>
      <c r="L71" s="34"/>
      <c r="M71" s="35"/>
      <c r="N71" s="35"/>
      <c r="O71" s="35"/>
      <c r="P71" s="35"/>
      <c r="Q71" s="35"/>
      <c r="R71" s="35"/>
      <c r="S71" s="35"/>
    </row>
    <row r="72" spans="1:19" s="36" customFormat="1" ht="12.75">
      <c r="A72" s="101">
        <f t="shared" si="0"/>
        <v>59</v>
      </c>
      <c r="B72" s="72" t="s">
        <v>234</v>
      </c>
      <c r="C72" s="4" t="s">
        <v>147</v>
      </c>
      <c r="D72" s="122">
        <f>D71*0.8</f>
        <v>486.64</v>
      </c>
      <c r="E72" s="37"/>
      <c r="F72" s="37"/>
      <c r="G72" s="37"/>
      <c r="H72" s="32"/>
      <c r="I72" s="32"/>
      <c r="J72" s="32"/>
      <c r="K72" s="33"/>
      <c r="L72" s="34"/>
      <c r="M72" s="35"/>
      <c r="N72" s="35"/>
      <c r="O72" s="35"/>
      <c r="P72" s="35"/>
      <c r="Q72" s="35"/>
      <c r="R72" s="35"/>
      <c r="S72" s="35"/>
    </row>
    <row r="73" spans="1:19" s="36" customFormat="1" ht="12.75">
      <c r="A73" s="101">
        <f t="shared" si="0"/>
        <v>60</v>
      </c>
      <c r="B73" s="72" t="s">
        <v>246</v>
      </c>
      <c r="C73" s="4" t="s">
        <v>116</v>
      </c>
      <c r="D73" s="122">
        <v>12</v>
      </c>
      <c r="E73" s="37"/>
      <c r="F73" s="37"/>
      <c r="G73" s="37"/>
      <c r="H73" s="32"/>
      <c r="I73" s="32"/>
      <c r="J73" s="32"/>
      <c r="K73" s="33"/>
      <c r="L73" s="34"/>
      <c r="M73" s="35"/>
      <c r="N73" s="35"/>
      <c r="O73" s="35"/>
      <c r="P73" s="35"/>
      <c r="Q73" s="35"/>
      <c r="R73" s="35"/>
      <c r="S73" s="35"/>
    </row>
    <row r="74" spans="1:19" s="36" customFormat="1" ht="51">
      <c r="A74" s="84">
        <f t="shared" si="0"/>
        <v>61</v>
      </c>
      <c r="B74" s="93" t="s">
        <v>418</v>
      </c>
      <c r="C74" s="85" t="s">
        <v>150</v>
      </c>
      <c r="D74" s="86">
        <v>593.5</v>
      </c>
      <c r="E74" s="37"/>
      <c r="F74" s="37"/>
      <c r="G74" s="37"/>
      <c r="H74" s="32"/>
      <c r="I74" s="32"/>
      <c r="J74" s="32"/>
      <c r="K74" s="33"/>
      <c r="L74" s="34"/>
      <c r="M74" s="35"/>
      <c r="N74" s="35"/>
      <c r="O74" s="35"/>
      <c r="P74" s="35"/>
      <c r="Q74" s="35"/>
      <c r="R74" s="35"/>
      <c r="S74" s="35"/>
    </row>
    <row r="75" spans="1:19" s="36" customFormat="1" ht="12.75">
      <c r="A75" s="84">
        <f t="shared" si="0"/>
        <v>62</v>
      </c>
      <c r="B75" s="92" t="s">
        <v>247</v>
      </c>
      <c r="C75" s="85" t="s">
        <v>233</v>
      </c>
      <c r="D75" s="86">
        <f>D74/7</f>
        <v>84.78571428571429</v>
      </c>
      <c r="E75" s="37"/>
      <c r="F75" s="37"/>
      <c r="G75" s="37"/>
      <c r="H75" s="32"/>
      <c r="I75" s="32"/>
      <c r="J75" s="32"/>
      <c r="K75" s="33"/>
      <c r="L75" s="34"/>
      <c r="M75" s="35"/>
      <c r="N75" s="35"/>
      <c r="O75" s="35"/>
      <c r="P75" s="35"/>
      <c r="Q75" s="35"/>
      <c r="R75" s="35"/>
      <c r="S75" s="35"/>
    </row>
    <row r="76" spans="1:19" s="36" customFormat="1" ht="12.75">
      <c r="A76" s="84"/>
      <c r="B76" s="92" t="s">
        <v>248</v>
      </c>
      <c r="C76" s="85" t="s">
        <v>147</v>
      </c>
      <c r="D76" s="86">
        <f>D74*0.33</f>
        <v>195.85500000000002</v>
      </c>
      <c r="E76" s="37"/>
      <c r="F76" s="37"/>
      <c r="G76" s="37"/>
      <c r="H76" s="32"/>
      <c r="I76" s="32"/>
      <c r="J76" s="32"/>
      <c r="K76" s="33"/>
      <c r="L76" s="34"/>
      <c r="M76" s="35"/>
      <c r="N76" s="35"/>
      <c r="O76" s="35"/>
      <c r="P76" s="35"/>
      <c r="Q76" s="35"/>
      <c r="R76" s="35"/>
      <c r="S76" s="35"/>
    </row>
    <row r="77" spans="1:19" s="36" customFormat="1" ht="12.75">
      <c r="A77" s="84">
        <f>A75+1</f>
        <v>63</v>
      </c>
      <c r="B77" s="94" t="s">
        <v>419</v>
      </c>
      <c r="C77" s="71" t="s">
        <v>150</v>
      </c>
      <c r="D77" s="68">
        <v>81.3</v>
      </c>
      <c r="E77" s="37"/>
      <c r="F77" s="37"/>
      <c r="G77" s="37"/>
      <c r="H77" s="32"/>
      <c r="I77" s="32"/>
      <c r="J77" s="32"/>
      <c r="K77" s="33"/>
      <c r="L77" s="34"/>
      <c r="M77" s="35"/>
      <c r="N77" s="35"/>
      <c r="O77" s="35"/>
      <c r="P77" s="35"/>
      <c r="Q77" s="35"/>
      <c r="R77" s="35"/>
      <c r="S77" s="35"/>
    </row>
    <row r="78" spans="1:19" s="36" customFormat="1" ht="12.75">
      <c r="A78" s="84">
        <f t="shared" si="0"/>
        <v>64</v>
      </c>
      <c r="B78" s="135" t="s">
        <v>249</v>
      </c>
      <c r="C78" s="71" t="s">
        <v>147</v>
      </c>
      <c r="D78" s="129">
        <f>D77/7</f>
        <v>11.614285714285714</v>
      </c>
      <c r="E78" s="37"/>
      <c r="F78" s="37"/>
      <c r="G78" s="37"/>
      <c r="H78" s="32"/>
      <c r="I78" s="32"/>
      <c r="J78" s="32"/>
      <c r="K78" s="33"/>
      <c r="L78" s="34"/>
      <c r="M78" s="35"/>
      <c r="N78" s="35"/>
      <c r="O78" s="35"/>
      <c r="P78" s="35"/>
      <c r="Q78" s="35"/>
      <c r="R78" s="35"/>
      <c r="S78" s="35"/>
    </row>
    <row r="79" spans="1:19" s="36" customFormat="1" ht="12.75">
      <c r="A79" s="84">
        <f t="shared" si="0"/>
        <v>65</v>
      </c>
      <c r="B79" s="89" t="s">
        <v>420</v>
      </c>
      <c r="C79" s="85" t="s">
        <v>150</v>
      </c>
      <c r="D79" s="86">
        <v>81.3</v>
      </c>
      <c r="E79" s="37"/>
      <c r="F79" s="37"/>
      <c r="G79" s="37"/>
      <c r="H79" s="32"/>
      <c r="I79" s="32"/>
      <c r="J79" s="32"/>
      <c r="K79" s="33"/>
      <c r="L79" s="34"/>
      <c r="M79" s="35"/>
      <c r="N79" s="35"/>
      <c r="O79" s="35"/>
      <c r="P79" s="35"/>
      <c r="Q79" s="35"/>
      <c r="R79" s="35"/>
      <c r="S79" s="35"/>
    </row>
    <row r="80" spans="1:19" s="36" customFormat="1" ht="12.75">
      <c r="A80" s="84">
        <f t="shared" si="0"/>
        <v>66</v>
      </c>
      <c r="B80" s="136" t="s">
        <v>250</v>
      </c>
      <c r="C80" s="71" t="s">
        <v>150</v>
      </c>
      <c r="D80" s="68">
        <f>D79*1.05</f>
        <v>85.365</v>
      </c>
      <c r="E80" s="37"/>
      <c r="F80" s="37"/>
      <c r="G80" s="37"/>
      <c r="H80" s="32"/>
      <c r="I80" s="32"/>
      <c r="J80" s="32"/>
      <c r="K80" s="33"/>
      <c r="L80" s="34"/>
      <c r="M80" s="35"/>
      <c r="N80" s="35"/>
      <c r="O80" s="35"/>
      <c r="P80" s="35"/>
      <c r="Q80" s="35"/>
      <c r="R80" s="35"/>
      <c r="S80" s="35"/>
    </row>
    <row r="81" spans="1:19" s="36" customFormat="1" ht="12.75">
      <c r="A81" s="84">
        <f aca="true" t="shared" si="1" ref="A81:A145">A80+1</f>
        <v>67</v>
      </c>
      <c r="B81" s="136" t="s">
        <v>251</v>
      </c>
      <c r="C81" s="71" t="s">
        <v>147</v>
      </c>
      <c r="D81" s="68">
        <f>D79*5</f>
        <v>406.5</v>
      </c>
      <c r="E81" s="37"/>
      <c r="F81" s="37"/>
      <c r="G81" s="37"/>
      <c r="H81" s="32"/>
      <c r="I81" s="32"/>
      <c r="J81" s="32"/>
      <c r="K81" s="33"/>
      <c r="L81" s="34"/>
      <c r="M81" s="35"/>
      <c r="N81" s="35"/>
      <c r="O81" s="35"/>
      <c r="P81" s="35"/>
      <c r="Q81" s="35"/>
      <c r="R81" s="35"/>
      <c r="S81" s="35"/>
    </row>
    <row r="82" spans="1:19" s="36" customFormat="1" ht="12.75">
      <c r="A82" s="84">
        <f t="shared" si="1"/>
        <v>68</v>
      </c>
      <c r="B82" s="136" t="s">
        <v>252</v>
      </c>
      <c r="C82" s="71" t="s">
        <v>147</v>
      </c>
      <c r="D82" s="68">
        <f>D79*0.35</f>
        <v>28.455</v>
      </c>
      <c r="E82" s="37"/>
      <c r="F82" s="37"/>
      <c r="G82" s="37"/>
      <c r="H82" s="32"/>
      <c r="I82" s="32"/>
      <c r="J82" s="32"/>
      <c r="K82" s="33"/>
      <c r="L82" s="34"/>
      <c r="M82" s="35"/>
      <c r="N82" s="35"/>
      <c r="O82" s="35"/>
      <c r="P82" s="35"/>
      <c r="Q82" s="35"/>
      <c r="R82" s="35"/>
      <c r="S82" s="35"/>
    </row>
    <row r="83" spans="1:19" s="36" customFormat="1" ht="12.75">
      <c r="A83" s="84">
        <f t="shared" si="1"/>
        <v>69</v>
      </c>
      <c r="B83" s="92" t="s">
        <v>253</v>
      </c>
      <c r="C83" s="71" t="s">
        <v>150</v>
      </c>
      <c r="D83" s="68">
        <f>D79</f>
        <v>81.3</v>
      </c>
      <c r="E83" s="37"/>
      <c r="F83" s="37"/>
      <c r="G83" s="37"/>
      <c r="H83" s="32"/>
      <c r="I83" s="32"/>
      <c r="J83" s="32"/>
      <c r="K83" s="33"/>
      <c r="L83" s="34"/>
      <c r="M83" s="35"/>
      <c r="N83" s="35"/>
      <c r="O83" s="35"/>
      <c r="P83" s="35"/>
      <c r="Q83" s="35"/>
      <c r="R83" s="35"/>
      <c r="S83" s="35"/>
    </row>
    <row r="84" spans="1:19" s="36" customFormat="1" ht="12.75">
      <c r="A84" s="105">
        <f t="shared" si="1"/>
        <v>70</v>
      </c>
      <c r="B84" s="130" t="s">
        <v>179</v>
      </c>
      <c r="C84" s="107"/>
      <c r="D84" s="127"/>
      <c r="E84" s="113"/>
      <c r="F84" s="113"/>
      <c r="G84" s="113"/>
      <c r="H84" s="32"/>
      <c r="I84" s="32"/>
      <c r="J84" s="32"/>
      <c r="K84" s="33"/>
      <c r="L84" s="34"/>
      <c r="M84" s="35"/>
      <c r="N84" s="35"/>
      <c r="O84" s="35"/>
      <c r="P84" s="35"/>
      <c r="Q84" s="35"/>
      <c r="R84" s="35"/>
      <c r="S84" s="35"/>
    </row>
    <row r="85" spans="1:19" s="36" customFormat="1" ht="25.5">
      <c r="A85" s="84">
        <f t="shared" si="1"/>
        <v>71</v>
      </c>
      <c r="B85" s="90" t="s">
        <v>254</v>
      </c>
      <c r="C85" s="91" t="s">
        <v>183</v>
      </c>
      <c r="D85" s="87">
        <v>2</v>
      </c>
      <c r="E85" s="37"/>
      <c r="F85" s="37"/>
      <c r="G85" s="37"/>
      <c r="H85" s="32"/>
      <c r="I85" s="32"/>
      <c r="J85" s="32"/>
      <c r="K85" s="33"/>
      <c r="L85" s="34"/>
      <c r="M85" s="35"/>
      <c r="N85" s="35"/>
      <c r="O85" s="35"/>
      <c r="P85" s="35"/>
      <c r="Q85" s="35"/>
      <c r="R85" s="35"/>
      <c r="S85" s="35"/>
    </row>
    <row r="86" spans="1:19" s="36" customFormat="1" ht="12.75">
      <c r="A86" s="84">
        <f t="shared" si="1"/>
        <v>72</v>
      </c>
      <c r="B86" s="70" t="s">
        <v>421</v>
      </c>
      <c r="C86" s="91" t="s">
        <v>150</v>
      </c>
      <c r="D86" s="87">
        <v>209.61</v>
      </c>
      <c r="E86" s="37"/>
      <c r="F86" s="37"/>
      <c r="G86" s="37"/>
      <c r="H86" s="32"/>
      <c r="I86" s="32"/>
      <c r="J86" s="32"/>
      <c r="K86" s="33"/>
      <c r="L86" s="34"/>
      <c r="M86" s="35"/>
      <c r="N86" s="35"/>
      <c r="O86" s="35"/>
      <c r="P86" s="35"/>
      <c r="Q86" s="35"/>
      <c r="R86" s="35"/>
      <c r="S86" s="35"/>
    </row>
    <row r="87" spans="1:19" s="36" customFormat="1" ht="25.5">
      <c r="A87" s="84">
        <f t="shared" si="1"/>
        <v>73</v>
      </c>
      <c r="B87" s="70" t="s">
        <v>422</v>
      </c>
      <c r="C87" s="91" t="s">
        <v>150</v>
      </c>
      <c r="D87" s="87">
        <v>15</v>
      </c>
      <c r="E87" s="37"/>
      <c r="F87" s="37"/>
      <c r="G87" s="37"/>
      <c r="H87" s="32"/>
      <c r="I87" s="32"/>
      <c r="J87" s="32"/>
      <c r="K87" s="33"/>
      <c r="L87" s="34"/>
      <c r="M87" s="35"/>
      <c r="N87" s="35"/>
      <c r="O87" s="35"/>
      <c r="P87" s="35"/>
      <c r="Q87" s="35"/>
      <c r="R87" s="35"/>
      <c r="S87" s="35"/>
    </row>
    <row r="88" spans="1:19" s="36" customFormat="1" ht="12.75">
      <c r="A88" s="84">
        <f t="shared" si="1"/>
        <v>74</v>
      </c>
      <c r="B88" s="73" t="s">
        <v>255</v>
      </c>
      <c r="C88" s="91"/>
      <c r="D88" s="87"/>
      <c r="E88" s="37"/>
      <c r="F88" s="37"/>
      <c r="G88" s="37"/>
      <c r="H88" s="32"/>
      <c r="I88" s="32"/>
      <c r="J88" s="32"/>
      <c r="K88" s="33"/>
      <c r="L88" s="34"/>
      <c r="M88" s="35"/>
      <c r="N88" s="35"/>
      <c r="O88" s="35"/>
      <c r="P88" s="35"/>
      <c r="Q88" s="35"/>
      <c r="R88" s="35"/>
      <c r="S88" s="35"/>
    </row>
    <row r="89" spans="1:19" s="36" customFormat="1" ht="12.75">
      <c r="A89" s="84">
        <f t="shared" si="1"/>
        <v>75</v>
      </c>
      <c r="B89" s="137" t="s">
        <v>256</v>
      </c>
      <c r="C89" s="138" t="s">
        <v>257</v>
      </c>
      <c r="D89" s="87">
        <v>8.14</v>
      </c>
      <c r="E89" s="37"/>
      <c r="F89" s="37"/>
      <c r="G89" s="37"/>
      <c r="H89" s="32"/>
      <c r="I89" s="32"/>
      <c r="J89" s="32"/>
      <c r="K89" s="33"/>
      <c r="L89" s="34"/>
      <c r="M89" s="35"/>
      <c r="N89" s="35"/>
      <c r="O89" s="35"/>
      <c r="P89" s="35"/>
      <c r="Q89" s="35"/>
      <c r="R89" s="35"/>
      <c r="S89" s="35"/>
    </row>
    <row r="90" spans="1:19" s="36" customFormat="1" ht="12.75">
      <c r="A90" s="84">
        <f t="shared" si="1"/>
        <v>76</v>
      </c>
      <c r="B90" s="139" t="s">
        <v>258</v>
      </c>
      <c r="C90" s="138" t="s">
        <v>257</v>
      </c>
      <c r="D90" s="122">
        <f>D89*1.05</f>
        <v>8.547</v>
      </c>
      <c r="E90" s="37"/>
      <c r="F90" s="37"/>
      <c r="G90" s="37"/>
      <c r="H90" s="32"/>
      <c r="I90" s="32"/>
      <c r="J90" s="32"/>
      <c r="K90" s="33"/>
      <c r="L90" s="34"/>
      <c r="M90" s="35"/>
      <c r="N90" s="35"/>
      <c r="O90" s="35"/>
      <c r="P90" s="35"/>
      <c r="Q90" s="35"/>
      <c r="R90" s="35"/>
      <c r="S90" s="35"/>
    </row>
    <row r="91" spans="1:19" s="36" customFormat="1" ht="25.5">
      <c r="A91" s="84">
        <f t="shared" si="1"/>
        <v>77</v>
      </c>
      <c r="B91" s="137" t="s">
        <v>423</v>
      </c>
      <c r="C91" s="138" t="s">
        <v>180</v>
      </c>
      <c r="D91" s="122">
        <v>115.6</v>
      </c>
      <c r="E91" s="37"/>
      <c r="F91" s="37"/>
      <c r="G91" s="37"/>
      <c r="H91" s="32"/>
      <c r="I91" s="32"/>
      <c r="J91" s="32"/>
      <c r="K91" s="33"/>
      <c r="L91" s="34"/>
      <c r="M91" s="35"/>
      <c r="N91" s="35"/>
      <c r="O91" s="35"/>
      <c r="P91" s="35"/>
      <c r="Q91" s="35"/>
      <c r="R91" s="35"/>
      <c r="S91" s="35"/>
    </row>
    <row r="92" spans="1:19" s="36" customFormat="1" ht="12.75">
      <c r="A92" s="84">
        <f t="shared" si="1"/>
        <v>78</v>
      </c>
      <c r="B92" s="92" t="s">
        <v>259</v>
      </c>
      <c r="C92" s="85" t="s">
        <v>150</v>
      </c>
      <c r="D92" s="86">
        <f>D91*1.1</f>
        <v>127.16000000000001</v>
      </c>
      <c r="E92" s="37"/>
      <c r="F92" s="37"/>
      <c r="G92" s="37"/>
      <c r="H92" s="32"/>
      <c r="I92" s="32"/>
      <c r="J92" s="32"/>
      <c r="K92" s="33"/>
      <c r="L92" s="34"/>
      <c r="M92" s="35"/>
      <c r="N92" s="35"/>
      <c r="O92" s="35"/>
      <c r="P92" s="35"/>
      <c r="Q92" s="35"/>
      <c r="R92" s="35"/>
      <c r="S92" s="35"/>
    </row>
    <row r="93" spans="1:19" s="36" customFormat="1" ht="12.75">
      <c r="A93" s="101">
        <f t="shared" si="1"/>
        <v>79</v>
      </c>
      <c r="B93" s="139" t="s">
        <v>260</v>
      </c>
      <c r="C93" s="4" t="s">
        <v>147</v>
      </c>
      <c r="D93" s="122">
        <f>D91*3.5</f>
        <v>404.59999999999997</v>
      </c>
      <c r="E93" s="37"/>
      <c r="F93" s="37"/>
      <c r="G93" s="37"/>
      <c r="H93" s="32"/>
      <c r="I93" s="32"/>
      <c r="J93" s="32"/>
      <c r="K93" s="33"/>
      <c r="L93" s="34"/>
      <c r="M93" s="35"/>
      <c r="N93" s="35"/>
      <c r="O93" s="35"/>
      <c r="P93" s="35"/>
      <c r="Q93" s="35"/>
      <c r="R93" s="35"/>
      <c r="S93" s="35"/>
    </row>
    <row r="94" spans="1:19" s="36" customFormat="1" ht="12.75">
      <c r="A94" s="101">
        <f t="shared" si="1"/>
        <v>80</v>
      </c>
      <c r="B94" s="136" t="s">
        <v>261</v>
      </c>
      <c r="C94" s="71" t="s">
        <v>147</v>
      </c>
      <c r="D94" s="68">
        <f>D91*0.35</f>
        <v>40.459999999999994</v>
      </c>
      <c r="E94" s="37"/>
      <c r="F94" s="37"/>
      <c r="G94" s="37"/>
      <c r="H94" s="32"/>
      <c r="I94" s="32"/>
      <c r="J94" s="32"/>
      <c r="K94" s="33"/>
      <c r="L94" s="34"/>
      <c r="M94" s="35"/>
      <c r="N94" s="35"/>
      <c r="O94" s="35"/>
      <c r="P94" s="35"/>
      <c r="Q94" s="35"/>
      <c r="R94" s="35"/>
      <c r="S94" s="35"/>
    </row>
    <row r="95" spans="1:19" s="36" customFormat="1" ht="12.75">
      <c r="A95" s="84">
        <f t="shared" si="1"/>
        <v>81</v>
      </c>
      <c r="B95" s="92" t="s">
        <v>253</v>
      </c>
      <c r="C95" s="71" t="s">
        <v>150</v>
      </c>
      <c r="D95" s="68">
        <f>D91</f>
        <v>115.6</v>
      </c>
      <c r="E95" s="37"/>
      <c r="F95" s="37"/>
      <c r="G95" s="37"/>
      <c r="H95" s="32"/>
      <c r="I95" s="32"/>
      <c r="J95" s="32"/>
      <c r="K95" s="33"/>
      <c r="L95" s="34"/>
      <c r="M95" s="35"/>
      <c r="N95" s="35"/>
      <c r="O95" s="35"/>
      <c r="P95" s="35"/>
      <c r="Q95" s="35"/>
      <c r="R95" s="35"/>
      <c r="S95" s="35"/>
    </row>
    <row r="96" spans="1:19" s="36" customFormat="1" ht="12.75">
      <c r="A96" s="84">
        <f t="shared" si="1"/>
        <v>82</v>
      </c>
      <c r="B96" s="8" t="s">
        <v>262</v>
      </c>
      <c r="C96" s="5" t="s">
        <v>116</v>
      </c>
      <c r="D96" s="37">
        <v>110</v>
      </c>
      <c r="E96" s="37"/>
      <c r="F96" s="37"/>
      <c r="G96" s="37"/>
      <c r="H96" s="32"/>
      <c r="I96" s="32"/>
      <c r="J96" s="32"/>
      <c r="K96" s="33"/>
      <c r="L96" s="34"/>
      <c r="M96" s="35"/>
      <c r="N96" s="35"/>
      <c r="O96" s="35"/>
      <c r="P96" s="35"/>
      <c r="Q96" s="35"/>
      <c r="R96" s="35"/>
      <c r="S96" s="35"/>
    </row>
    <row r="97" spans="1:19" s="36" customFormat="1" ht="12.75">
      <c r="A97" s="84">
        <f t="shared" si="1"/>
        <v>83</v>
      </c>
      <c r="B97" s="140" t="s">
        <v>263</v>
      </c>
      <c r="C97" s="5" t="s">
        <v>116</v>
      </c>
      <c r="D97" s="37">
        <f>D96*1.1</f>
        <v>121.00000000000001</v>
      </c>
      <c r="E97" s="37"/>
      <c r="F97" s="37"/>
      <c r="G97" s="37"/>
      <c r="H97" s="32"/>
      <c r="I97" s="32"/>
      <c r="J97" s="32"/>
      <c r="K97" s="33"/>
      <c r="L97" s="34"/>
      <c r="M97" s="35"/>
      <c r="N97" s="35"/>
      <c r="O97" s="35"/>
      <c r="P97" s="35"/>
      <c r="Q97" s="35"/>
      <c r="R97" s="35"/>
      <c r="S97" s="35"/>
    </row>
    <row r="98" spans="1:19" s="36" customFormat="1" ht="12.75">
      <c r="A98" s="84">
        <f t="shared" si="1"/>
        <v>84</v>
      </c>
      <c r="B98" s="73" t="s">
        <v>264</v>
      </c>
      <c r="C98" s="91"/>
      <c r="D98" s="87"/>
      <c r="E98" s="37"/>
      <c r="F98" s="37"/>
      <c r="G98" s="37"/>
      <c r="H98" s="32"/>
      <c r="I98" s="32"/>
      <c r="J98" s="32"/>
      <c r="K98" s="33"/>
      <c r="L98" s="34"/>
      <c r="M98" s="35"/>
      <c r="N98" s="35"/>
      <c r="O98" s="35"/>
      <c r="P98" s="35"/>
      <c r="Q98" s="35"/>
      <c r="R98" s="35"/>
      <c r="S98" s="35"/>
    </row>
    <row r="99" spans="1:19" s="36" customFormat="1" ht="12.75">
      <c r="A99" s="84">
        <f t="shared" si="1"/>
        <v>85</v>
      </c>
      <c r="B99" s="141" t="s">
        <v>265</v>
      </c>
      <c r="C99" s="142" t="s">
        <v>150</v>
      </c>
      <c r="D99" s="86">
        <v>74.1</v>
      </c>
      <c r="E99" s="37"/>
      <c r="F99" s="37"/>
      <c r="G99" s="37"/>
      <c r="H99" s="32"/>
      <c r="I99" s="32"/>
      <c r="J99" s="32"/>
      <c r="K99" s="33"/>
      <c r="L99" s="34"/>
      <c r="M99" s="35"/>
      <c r="N99" s="35"/>
      <c r="O99" s="35"/>
      <c r="P99" s="35"/>
      <c r="Q99" s="35"/>
      <c r="R99" s="35"/>
      <c r="S99" s="35"/>
    </row>
    <row r="100" spans="1:19" s="36" customFormat="1" ht="12.75">
      <c r="A100" s="84">
        <f t="shared" si="1"/>
        <v>86</v>
      </c>
      <c r="B100" s="92" t="s">
        <v>266</v>
      </c>
      <c r="C100" s="85" t="s">
        <v>150</v>
      </c>
      <c r="D100" s="86">
        <f>D99*1.1</f>
        <v>81.51</v>
      </c>
      <c r="E100" s="37"/>
      <c r="F100" s="37"/>
      <c r="G100" s="37"/>
      <c r="H100" s="32"/>
      <c r="I100" s="32"/>
      <c r="J100" s="32"/>
      <c r="K100" s="33"/>
      <c r="L100" s="34"/>
      <c r="M100" s="35"/>
      <c r="N100" s="35"/>
      <c r="O100" s="35"/>
      <c r="P100" s="35"/>
      <c r="Q100" s="35"/>
      <c r="R100" s="35"/>
      <c r="S100" s="35"/>
    </row>
    <row r="101" spans="1:19" s="36" customFormat="1" ht="38.25">
      <c r="A101" s="84">
        <f t="shared" si="1"/>
        <v>87</v>
      </c>
      <c r="B101" s="143" t="s">
        <v>267</v>
      </c>
      <c r="C101" s="138" t="s">
        <v>180</v>
      </c>
      <c r="D101" s="122">
        <v>74.1</v>
      </c>
      <c r="E101" s="37"/>
      <c r="F101" s="37"/>
      <c r="G101" s="37"/>
      <c r="H101" s="32"/>
      <c r="I101" s="32"/>
      <c r="J101" s="32"/>
      <c r="K101" s="33"/>
      <c r="L101" s="34"/>
      <c r="M101" s="35"/>
      <c r="N101" s="35"/>
      <c r="O101" s="35"/>
      <c r="P101" s="35"/>
      <c r="Q101" s="35"/>
      <c r="R101" s="35"/>
      <c r="S101" s="35"/>
    </row>
    <row r="102" spans="1:19" s="36" customFormat="1" ht="12.75">
      <c r="A102" s="84">
        <f t="shared" si="1"/>
        <v>88</v>
      </c>
      <c r="B102" s="139" t="s">
        <v>268</v>
      </c>
      <c r="C102" s="138" t="s">
        <v>147</v>
      </c>
      <c r="D102" s="37">
        <v>25</v>
      </c>
      <c r="E102" s="37"/>
      <c r="F102" s="37"/>
      <c r="G102" s="37"/>
      <c r="H102" s="32"/>
      <c r="I102" s="32"/>
      <c r="J102" s="32"/>
      <c r="K102" s="33"/>
      <c r="L102" s="34"/>
      <c r="M102" s="35"/>
      <c r="N102" s="35"/>
      <c r="O102" s="35"/>
      <c r="P102" s="35"/>
      <c r="Q102" s="35"/>
      <c r="R102" s="35"/>
      <c r="S102" s="35"/>
    </row>
    <row r="103" spans="1:19" s="36" customFormat="1" ht="25.5">
      <c r="A103" s="84">
        <f t="shared" si="1"/>
        <v>89</v>
      </c>
      <c r="B103" s="139" t="s">
        <v>424</v>
      </c>
      <c r="C103" s="138" t="s">
        <v>180</v>
      </c>
      <c r="D103" s="122">
        <f>D101*1.1</f>
        <v>81.51</v>
      </c>
      <c r="E103" s="37"/>
      <c r="F103" s="37"/>
      <c r="G103" s="37"/>
      <c r="H103" s="32"/>
      <c r="I103" s="32"/>
      <c r="J103" s="32"/>
      <c r="K103" s="33"/>
      <c r="L103" s="34"/>
      <c r="M103" s="35"/>
      <c r="N103" s="35"/>
      <c r="O103" s="35"/>
      <c r="P103" s="35"/>
      <c r="Q103" s="35"/>
      <c r="R103" s="35"/>
      <c r="S103" s="35"/>
    </row>
    <row r="104" spans="1:19" s="36" customFormat="1" ht="12.75">
      <c r="A104" s="84">
        <f t="shared" si="1"/>
        <v>90</v>
      </c>
      <c r="B104" s="140" t="s">
        <v>263</v>
      </c>
      <c r="C104" s="142" t="s">
        <v>116</v>
      </c>
      <c r="D104" s="87">
        <v>31</v>
      </c>
      <c r="E104" s="37"/>
      <c r="F104" s="37"/>
      <c r="G104" s="37"/>
      <c r="H104" s="32"/>
      <c r="I104" s="32"/>
      <c r="J104" s="32"/>
      <c r="K104" s="33"/>
      <c r="L104" s="34"/>
      <c r="M104" s="35"/>
      <c r="N104" s="35"/>
      <c r="O104" s="35"/>
      <c r="P104" s="35"/>
      <c r="Q104" s="35"/>
      <c r="R104" s="35"/>
      <c r="S104" s="35"/>
    </row>
    <row r="105" spans="1:19" s="36" customFormat="1" ht="25.5">
      <c r="A105" s="84">
        <f t="shared" si="1"/>
        <v>91</v>
      </c>
      <c r="B105" s="144" t="s">
        <v>425</v>
      </c>
      <c r="C105" s="142" t="s">
        <v>116</v>
      </c>
      <c r="D105" s="87">
        <v>13</v>
      </c>
      <c r="E105" s="37"/>
      <c r="F105" s="37"/>
      <c r="G105" s="37"/>
      <c r="H105" s="32"/>
      <c r="I105" s="32"/>
      <c r="J105" s="32"/>
      <c r="K105" s="33"/>
      <c r="L105" s="34"/>
      <c r="M105" s="35"/>
      <c r="N105" s="35"/>
      <c r="O105" s="35"/>
      <c r="P105" s="35"/>
      <c r="Q105" s="35"/>
      <c r="R105" s="35"/>
      <c r="S105" s="35"/>
    </row>
    <row r="106" spans="1:19" s="36" customFormat="1" ht="38.25">
      <c r="A106" s="101">
        <f t="shared" si="1"/>
        <v>92</v>
      </c>
      <c r="B106" s="69" t="s">
        <v>426</v>
      </c>
      <c r="C106" s="4" t="s">
        <v>118</v>
      </c>
      <c r="D106" s="122">
        <v>2</v>
      </c>
      <c r="E106" s="37"/>
      <c r="F106" s="37"/>
      <c r="G106" s="37"/>
      <c r="H106" s="32"/>
      <c r="I106" s="32"/>
      <c r="J106" s="32"/>
      <c r="K106" s="33"/>
      <c r="L106" s="34"/>
      <c r="M106" s="35"/>
      <c r="N106" s="35"/>
      <c r="O106" s="35"/>
      <c r="P106" s="35"/>
      <c r="Q106" s="35"/>
      <c r="R106" s="35"/>
      <c r="S106" s="35"/>
    </row>
    <row r="107" spans="1:19" s="36" customFormat="1" ht="12.75">
      <c r="A107" s="84">
        <f t="shared" si="1"/>
        <v>93</v>
      </c>
      <c r="B107" s="92" t="s">
        <v>269</v>
      </c>
      <c r="C107" s="85" t="s">
        <v>118</v>
      </c>
      <c r="D107" s="86">
        <v>2</v>
      </c>
      <c r="E107" s="37"/>
      <c r="F107" s="37"/>
      <c r="G107" s="37"/>
      <c r="H107" s="32"/>
      <c r="I107" s="32"/>
      <c r="J107" s="32"/>
      <c r="K107" s="33"/>
      <c r="L107" s="34"/>
      <c r="M107" s="35"/>
      <c r="N107" s="35"/>
      <c r="O107" s="35"/>
      <c r="P107" s="35"/>
      <c r="Q107" s="35"/>
      <c r="R107" s="35"/>
      <c r="S107" s="35"/>
    </row>
    <row r="108" spans="1:19" s="36" customFormat="1" ht="12.75">
      <c r="A108" s="84">
        <f t="shared" si="1"/>
        <v>94</v>
      </c>
      <c r="B108" s="92" t="s">
        <v>270</v>
      </c>
      <c r="C108" s="85" t="s">
        <v>118</v>
      </c>
      <c r="D108" s="86">
        <v>2</v>
      </c>
      <c r="E108" s="37"/>
      <c r="F108" s="37"/>
      <c r="G108" s="37"/>
      <c r="H108" s="32"/>
      <c r="I108" s="32"/>
      <c r="J108" s="32"/>
      <c r="K108" s="33"/>
      <c r="L108" s="34"/>
      <c r="M108" s="35"/>
      <c r="N108" s="35"/>
      <c r="O108" s="35"/>
      <c r="P108" s="35"/>
      <c r="Q108" s="35"/>
      <c r="R108" s="35"/>
      <c r="S108" s="35"/>
    </row>
    <row r="109" spans="1:19" s="36" customFormat="1" ht="12.75">
      <c r="A109" s="105">
        <f t="shared" si="1"/>
        <v>95</v>
      </c>
      <c r="B109" s="145" t="s">
        <v>271</v>
      </c>
      <c r="C109" s="146"/>
      <c r="D109" s="147"/>
      <c r="E109" s="155"/>
      <c r="F109" s="113"/>
      <c r="G109" s="113"/>
      <c r="H109" s="32"/>
      <c r="I109" s="32"/>
      <c r="J109" s="32"/>
      <c r="K109" s="33"/>
      <c r="L109" s="34"/>
      <c r="M109" s="35"/>
      <c r="N109" s="35"/>
      <c r="O109" s="35"/>
      <c r="P109" s="35"/>
      <c r="Q109" s="35"/>
      <c r="R109" s="35"/>
      <c r="S109" s="35"/>
    </row>
    <row r="110" spans="1:19" s="36" customFormat="1" ht="25.5">
      <c r="A110" s="84">
        <f t="shared" si="1"/>
        <v>96</v>
      </c>
      <c r="B110" s="148" t="s">
        <v>427</v>
      </c>
      <c r="C110" s="124" t="s">
        <v>150</v>
      </c>
      <c r="D110" s="125">
        <v>267</v>
      </c>
      <c r="E110" s="59"/>
      <c r="F110" s="37"/>
      <c r="G110" s="37"/>
      <c r="H110" s="32"/>
      <c r="I110" s="32"/>
      <c r="J110" s="32"/>
      <c r="K110" s="33"/>
      <c r="L110" s="34"/>
      <c r="M110" s="35"/>
      <c r="N110" s="35"/>
      <c r="O110" s="35"/>
      <c r="P110" s="35"/>
      <c r="Q110" s="35"/>
      <c r="R110" s="35"/>
      <c r="S110" s="35"/>
    </row>
    <row r="111" spans="1:19" s="36" customFormat="1" ht="127.5">
      <c r="A111" s="84">
        <f t="shared" si="1"/>
        <v>97</v>
      </c>
      <c r="B111" s="109" t="s">
        <v>428</v>
      </c>
      <c r="C111" s="124" t="s">
        <v>150</v>
      </c>
      <c r="D111" s="125">
        <v>235</v>
      </c>
      <c r="E111" s="59"/>
      <c r="F111" s="37"/>
      <c r="G111" s="37"/>
      <c r="H111" s="32"/>
      <c r="I111" s="32"/>
      <c r="J111" s="32"/>
      <c r="K111" s="33"/>
      <c r="L111" s="34"/>
      <c r="M111" s="35"/>
      <c r="N111" s="35"/>
      <c r="O111" s="35"/>
      <c r="P111" s="35"/>
      <c r="Q111" s="35"/>
      <c r="R111" s="35"/>
      <c r="S111" s="35"/>
    </row>
    <row r="112" spans="1:19" s="36" customFormat="1" ht="25.5">
      <c r="A112" s="84">
        <f t="shared" si="1"/>
        <v>98</v>
      </c>
      <c r="B112" s="149" t="s">
        <v>272</v>
      </c>
      <c r="C112" s="124" t="s">
        <v>150</v>
      </c>
      <c r="D112" s="125">
        <f>D111*1.05</f>
        <v>246.75</v>
      </c>
      <c r="E112" s="59"/>
      <c r="F112" s="37"/>
      <c r="G112" s="37"/>
      <c r="H112" s="32"/>
      <c r="I112" s="32"/>
      <c r="J112" s="32"/>
      <c r="K112" s="33"/>
      <c r="L112" s="34"/>
      <c r="M112" s="35"/>
      <c r="N112" s="35"/>
      <c r="O112" s="35"/>
      <c r="P112" s="35"/>
      <c r="Q112" s="35"/>
      <c r="R112" s="35"/>
      <c r="S112" s="35"/>
    </row>
    <row r="113" spans="1:19" s="36" customFormat="1" ht="12.75">
      <c r="A113" s="101">
        <f t="shared" si="1"/>
        <v>99</v>
      </c>
      <c r="B113" s="149" t="s">
        <v>273</v>
      </c>
      <c r="C113" s="124" t="s">
        <v>147</v>
      </c>
      <c r="D113" s="125">
        <f>D111*5.5</f>
        <v>1292.5</v>
      </c>
      <c r="E113" s="59"/>
      <c r="F113" s="37"/>
      <c r="G113" s="37"/>
      <c r="H113" s="32"/>
      <c r="I113" s="32"/>
      <c r="J113" s="32"/>
      <c r="K113" s="33"/>
      <c r="L113" s="34"/>
      <c r="M113" s="35"/>
      <c r="N113" s="35"/>
      <c r="O113" s="35"/>
      <c r="P113" s="35"/>
      <c r="Q113" s="35"/>
      <c r="R113" s="35"/>
      <c r="S113" s="35"/>
    </row>
    <row r="114" spans="1:19" s="36" customFormat="1" ht="12.75">
      <c r="A114" s="84">
        <f t="shared" si="1"/>
        <v>100</v>
      </c>
      <c r="B114" s="149" t="s">
        <v>274</v>
      </c>
      <c r="C114" s="124" t="s">
        <v>150</v>
      </c>
      <c r="D114" s="125">
        <f>D111*1.1</f>
        <v>258.5</v>
      </c>
      <c r="E114" s="59"/>
      <c r="F114" s="37"/>
      <c r="G114" s="37"/>
      <c r="H114" s="32"/>
      <c r="I114" s="32"/>
      <c r="J114" s="32"/>
      <c r="K114" s="33"/>
      <c r="L114" s="34"/>
      <c r="M114" s="35"/>
      <c r="N114" s="35"/>
      <c r="O114" s="35"/>
      <c r="P114" s="35"/>
      <c r="Q114" s="35"/>
      <c r="R114" s="35"/>
      <c r="S114" s="35"/>
    </row>
    <row r="115" spans="1:19" s="36" customFormat="1" ht="12.75">
      <c r="A115" s="84">
        <f t="shared" si="1"/>
        <v>101</v>
      </c>
      <c r="B115" s="149" t="s">
        <v>275</v>
      </c>
      <c r="C115" s="124" t="s">
        <v>147</v>
      </c>
      <c r="D115" s="125">
        <f>D111*4.5</f>
        <v>1057.5</v>
      </c>
      <c r="E115" s="59"/>
      <c r="F115" s="37"/>
      <c r="G115" s="37"/>
      <c r="H115" s="32"/>
      <c r="I115" s="32"/>
      <c r="J115" s="32"/>
      <c r="K115" s="33"/>
      <c r="L115" s="34"/>
      <c r="M115" s="35"/>
      <c r="N115" s="35"/>
      <c r="O115" s="35"/>
      <c r="P115" s="35"/>
      <c r="Q115" s="35"/>
      <c r="R115" s="35"/>
      <c r="S115" s="35"/>
    </row>
    <row r="116" spans="1:19" s="36" customFormat="1" ht="12.75">
      <c r="A116" s="84">
        <f t="shared" si="1"/>
        <v>102</v>
      </c>
      <c r="B116" s="149" t="s">
        <v>276</v>
      </c>
      <c r="C116" s="124" t="s">
        <v>177</v>
      </c>
      <c r="D116" s="125">
        <f>D111*5</f>
        <v>1175</v>
      </c>
      <c r="E116" s="59"/>
      <c r="F116" s="37"/>
      <c r="G116" s="37"/>
      <c r="H116" s="32"/>
      <c r="I116" s="32"/>
      <c r="J116" s="32"/>
      <c r="K116" s="33"/>
      <c r="L116" s="34"/>
      <c r="M116" s="35"/>
      <c r="N116" s="35"/>
      <c r="O116" s="35"/>
      <c r="P116" s="35"/>
      <c r="Q116" s="35"/>
      <c r="R116" s="35"/>
      <c r="S116" s="35"/>
    </row>
    <row r="117" spans="1:19" s="36" customFormat="1" ht="12.75">
      <c r="A117" s="84">
        <f t="shared" si="1"/>
        <v>103</v>
      </c>
      <c r="B117" s="149" t="s">
        <v>277</v>
      </c>
      <c r="C117" s="124" t="s">
        <v>233</v>
      </c>
      <c r="D117" s="125">
        <f>D111*0.15</f>
        <v>35.25</v>
      </c>
      <c r="E117" s="59"/>
      <c r="F117" s="37"/>
      <c r="G117" s="37"/>
      <c r="H117" s="32"/>
      <c r="I117" s="32"/>
      <c r="J117" s="32"/>
      <c r="K117" s="33"/>
      <c r="L117" s="34"/>
      <c r="M117" s="35"/>
      <c r="N117" s="35"/>
      <c r="O117" s="35"/>
      <c r="P117" s="35"/>
      <c r="Q117" s="35"/>
      <c r="R117" s="35"/>
      <c r="S117" s="35"/>
    </row>
    <row r="118" spans="1:19" s="36" customFormat="1" ht="12.75">
      <c r="A118" s="84">
        <f t="shared" si="1"/>
        <v>104</v>
      </c>
      <c r="B118" s="149" t="s">
        <v>278</v>
      </c>
      <c r="C118" s="124" t="s">
        <v>147</v>
      </c>
      <c r="D118" s="125">
        <f>D111*4.3</f>
        <v>1010.5</v>
      </c>
      <c r="E118" s="59"/>
      <c r="F118" s="37"/>
      <c r="G118" s="37"/>
      <c r="H118" s="32"/>
      <c r="I118" s="32"/>
      <c r="J118" s="32"/>
      <c r="K118" s="33"/>
      <c r="L118" s="34"/>
      <c r="M118" s="35"/>
      <c r="N118" s="35"/>
      <c r="O118" s="35"/>
      <c r="P118" s="35"/>
      <c r="Q118" s="35"/>
      <c r="R118" s="35"/>
      <c r="S118" s="35"/>
    </row>
    <row r="119" spans="1:19" s="36" customFormat="1" ht="12.75">
      <c r="A119" s="84">
        <f t="shared" si="1"/>
        <v>105</v>
      </c>
      <c r="B119" s="149" t="s">
        <v>279</v>
      </c>
      <c r="C119" s="124" t="s">
        <v>233</v>
      </c>
      <c r="D119" s="125">
        <f>D111*0.2</f>
        <v>47</v>
      </c>
      <c r="E119" s="59"/>
      <c r="F119" s="37"/>
      <c r="G119" s="37"/>
      <c r="H119" s="32"/>
      <c r="I119" s="32"/>
      <c r="J119" s="32"/>
      <c r="K119" s="33"/>
      <c r="L119" s="34"/>
      <c r="M119" s="35"/>
      <c r="N119" s="35"/>
      <c r="O119" s="35"/>
      <c r="P119" s="35"/>
      <c r="Q119" s="35"/>
      <c r="R119" s="35"/>
      <c r="S119" s="35"/>
    </row>
    <row r="120" spans="1:19" s="36" customFormat="1" ht="12.75">
      <c r="A120" s="101">
        <f t="shared" si="1"/>
        <v>106</v>
      </c>
      <c r="B120" s="149" t="s">
        <v>280</v>
      </c>
      <c r="C120" s="124" t="s">
        <v>233</v>
      </c>
      <c r="D120" s="125">
        <f>D111*0.33</f>
        <v>77.55</v>
      </c>
      <c r="E120" s="59"/>
      <c r="F120" s="37"/>
      <c r="G120" s="37"/>
      <c r="H120" s="32"/>
      <c r="I120" s="32"/>
      <c r="J120" s="32"/>
      <c r="K120" s="33"/>
      <c r="L120" s="34"/>
      <c r="M120" s="35"/>
      <c r="N120" s="35"/>
      <c r="O120" s="35"/>
      <c r="P120" s="35"/>
      <c r="Q120" s="35"/>
      <c r="R120" s="35"/>
      <c r="S120" s="35"/>
    </row>
    <row r="121" spans="1:19" s="36" customFormat="1" ht="25.5">
      <c r="A121" s="101">
        <f t="shared" si="1"/>
        <v>107</v>
      </c>
      <c r="B121" s="150" t="s">
        <v>429</v>
      </c>
      <c r="C121" s="124" t="s">
        <v>116</v>
      </c>
      <c r="D121" s="125">
        <v>62</v>
      </c>
      <c r="E121" s="59"/>
      <c r="F121" s="37"/>
      <c r="G121" s="37"/>
      <c r="H121" s="32"/>
      <c r="I121" s="32"/>
      <c r="J121" s="32"/>
      <c r="K121" s="33"/>
      <c r="L121" s="34"/>
      <c r="M121" s="35"/>
      <c r="N121" s="35"/>
      <c r="O121" s="35"/>
      <c r="P121" s="35"/>
      <c r="Q121" s="35"/>
      <c r="R121" s="35"/>
      <c r="S121" s="35"/>
    </row>
    <row r="122" spans="1:19" s="36" customFormat="1" ht="25.5">
      <c r="A122" s="84">
        <f t="shared" si="1"/>
        <v>108</v>
      </c>
      <c r="B122" s="109" t="s">
        <v>430</v>
      </c>
      <c r="C122" s="124" t="s">
        <v>116</v>
      </c>
      <c r="D122" s="151">
        <v>19.25</v>
      </c>
      <c r="E122" s="59"/>
      <c r="F122" s="37"/>
      <c r="G122" s="37"/>
      <c r="H122" s="32"/>
      <c r="I122" s="32"/>
      <c r="J122" s="32"/>
      <c r="K122" s="33"/>
      <c r="L122" s="34"/>
      <c r="M122" s="35"/>
      <c r="N122" s="35"/>
      <c r="O122" s="35"/>
      <c r="P122" s="35"/>
      <c r="Q122" s="35"/>
      <c r="R122" s="35"/>
      <c r="S122" s="35"/>
    </row>
    <row r="123" spans="1:19" s="36" customFormat="1" ht="12.75">
      <c r="A123" s="84">
        <f t="shared" si="1"/>
        <v>109</v>
      </c>
      <c r="B123" s="126" t="s">
        <v>281</v>
      </c>
      <c r="C123" s="124" t="s">
        <v>116</v>
      </c>
      <c r="D123" s="125">
        <f>D122</f>
        <v>19.25</v>
      </c>
      <c r="E123" s="59"/>
      <c r="F123" s="37"/>
      <c r="G123" s="37"/>
      <c r="H123" s="32"/>
      <c r="I123" s="32"/>
      <c r="J123" s="32"/>
      <c r="K123" s="33"/>
      <c r="L123" s="34"/>
      <c r="M123" s="35"/>
      <c r="N123" s="35"/>
      <c r="O123" s="35"/>
      <c r="P123" s="35"/>
      <c r="Q123" s="35"/>
      <c r="R123" s="35"/>
      <c r="S123" s="35"/>
    </row>
    <row r="124" spans="1:19" s="36" customFormat="1" ht="12.75">
      <c r="A124" s="84">
        <f t="shared" si="1"/>
        <v>110</v>
      </c>
      <c r="B124" s="126" t="s">
        <v>282</v>
      </c>
      <c r="C124" s="124" t="s">
        <v>117</v>
      </c>
      <c r="D124" s="125">
        <v>7</v>
      </c>
      <c r="E124" s="59"/>
      <c r="F124" s="37"/>
      <c r="G124" s="37"/>
      <c r="H124" s="32"/>
      <c r="I124" s="32"/>
      <c r="J124" s="32"/>
      <c r="K124" s="33"/>
      <c r="L124" s="34"/>
      <c r="M124" s="35"/>
      <c r="N124" s="35"/>
      <c r="O124" s="35"/>
      <c r="P124" s="35"/>
      <c r="Q124" s="35"/>
      <c r="R124" s="35"/>
      <c r="S124" s="35"/>
    </row>
    <row r="125" spans="1:19" s="36" customFormat="1" ht="12.75">
      <c r="A125" s="84">
        <f t="shared" si="1"/>
        <v>111</v>
      </c>
      <c r="B125" s="126" t="s">
        <v>283</v>
      </c>
      <c r="C125" s="124" t="s">
        <v>177</v>
      </c>
      <c r="D125" s="125">
        <v>7</v>
      </c>
      <c r="E125" s="59"/>
      <c r="F125" s="37"/>
      <c r="G125" s="37"/>
      <c r="H125" s="32"/>
      <c r="I125" s="32"/>
      <c r="J125" s="32"/>
      <c r="K125" s="33"/>
      <c r="L125" s="34"/>
      <c r="M125" s="35"/>
      <c r="N125" s="35"/>
      <c r="O125" s="35"/>
      <c r="P125" s="35"/>
      <c r="Q125" s="35"/>
      <c r="R125" s="35"/>
      <c r="S125" s="35"/>
    </row>
    <row r="126" spans="1:19" s="36" customFormat="1" ht="12.75">
      <c r="A126" s="84">
        <f t="shared" si="1"/>
        <v>112</v>
      </c>
      <c r="B126" s="126" t="s">
        <v>284</v>
      </c>
      <c r="C126" s="124" t="s">
        <v>177</v>
      </c>
      <c r="D126" s="125">
        <v>7</v>
      </c>
      <c r="E126" s="59"/>
      <c r="F126" s="37"/>
      <c r="G126" s="37"/>
      <c r="H126" s="32"/>
      <c r="I126" s="32"/>
      <c r="J126" s="32"/>
      <c r="K126" s="33"/>
      <c r="L126" s="34"/>
      <c r="M126" s="35"/>
      <c r="N126" s="35"/>
      <c r="O126" s="35"/>
      <c r="P126" s="35"/>
      <c r="Q126" s="35"/>
      <c r="R126" s="35"/>
      <c r="S126" s="35"/>
    </row>
    <row r="127" spans="1:19" s="36" customFormat="1" ht="12.75">
      <c r="A127" s="84">
        <f t="shared" si="1"/>
        <v>113</v>
      </c>
      <c r="B127" s="126" t="s">
        <v>431</v>
      </c>
      <c r="C127" s="124" t="s">
        <v>177</v>
      </c>
      <c r="D127" s="125">
        <f>D122</f>
        <v>19.25</v>
      </c>
      <c r="E127" s="59"/>
      <c r="F127" s="37"/>
      <c r="G127" s="37"/>
      <c r="H127" s="32"/>
      <c r="I127" s="32"/>
      <c r="J127" s="32"/>
      <c r="K127" s="33"/>
      <c r="L127" s="34"/>
      <c r="M127" s="35"/>
      <c r="N127" s="35"/>
      <c r="O127" s="35"/>
      <c r="P127" s="35"/>
      <c r="Q127" s="35"/>
      <c r="R127" s="35"/>
      <c r="S127" s="35"/>
    </row>
    <row r="128" spans="1:19" s="36" customFormat="1" ht="25.5">
      <c r="A128" s="84">
        <f t="shared" si="1"/>
        <v>114</v>
      </c>
      <c r="B128" s="109" t="s">
        <v>432</v>
      </c>
      <c r="C128" s="124" t="s">
        <v>116</v>
      </c>
      <c r="D128" s="151">
        <v>23.45</v>
      </c>
      <c r="E128" s="59"/>
      <c r="F128" s="37"/>
      <c r="G128" s="37"/>
      <c r="H128" s="32"/>
      <c r="I128" s="32"/>
      <c r="J128" s="32"/>
      <c r="K128" s="33"/>
      <c r="L128" s="34"/>
      <c r="M128" s="35"/>
      <c r="N128" s="35"/>
      <c r="O128" s="35"/>
      <c r="P128" s="35"/>
      <c r="Q128" s="35"/>
      <c r="R128" s="35"/>
      <c r="S128" s="35"/>
    </row>
    <row r="129" spans="1:19" s="36" customFormat="1" ht="12.75">
      <c r="A129" s="84">
        <f t="shared" si="1"/>
        <v>115</v>
      </c>
      <c r="B129" s="126" t="s">
        <v>285</v>
      </c>
      <c r="C129" s="124" t="s">
        <v>116</v>
      </c>
      <c r="D129" s="125">
        <f>D128</f>
        <v>23.45</v>
      </c>
      <c r="E129" s="59"/>
      <c r="F129" s="37"/>
      <c r="G129" s="37"/>
      <c r="H129" s="32"/>
      <c r="I129" s="32"/>
      <c r="J129" s="32"/>
      <c r="K129" s="33"/>
      <c r="L129" s="34"/>
      <c r="M129" s="35"/>
      <c r="N129" s="35"/>
      <c r="O129" s="35"/>
      <c r="P129" s="35"/>
      <c r="Q129" s="35"/>
      <c r="R129" s="35"/>
      <c r="S129" s="35"/>
    </row>
    <row r="130" spans="1:19" s="36" customFormat="1" ht="12.75">
      <c r="A130" s="84">
        <f t="shared" si="1"/>
        <v>116</v>
      </c>
      <c r="B130" s="126" t="s">
        <v>286</v>
      </c>
      <c r="C130" s="124" t="s">
        <v>177</v>
      </c>
      <c r="D130" s="125">
        <f>D128*0.15</f>
        <v>3.5174999999999996</v>
      </c>
      <c r="E130" s="59"/>
      <c r="F130" s="37"/>
      <c r="G130" s="37"/>
      <c r="H130" s="32"/>
      <c r="I130" s="32"/>
      <c r="J130" s="32"/>
      <c r="K130" s="33"/>
      <c r="L130" s="34"/>
      <c r="M130" s="35"/>
      <c r="N130" s="35"/>
      <c r="O130" s="35"/>
      <c r="P130" s="35"/>
      <c r="Q130" s="35"/>
      <c r="R130" s="35"/>
      <c r="S130" s="35"/>
    </row>
    <row r="131" spans="1:19" s="36" customFormat="1" ht="12.75">
      <c r="A131" s="84">
        <f t="shared" si="1"/>
        <v>117</v>
      </c>
      <c r="B131" s="126" t="s">
        <v>287</v>
      </c>
      <c r="C131" s="124" t="s">
        <v>177</v>
      </c>
      <c r="D131" s="125">
        <f>D129*0.15</f>
        <v>3.5174999999999996</v>
      </c>
      <c r="E131" s="59"/>
      <c r="F131" s="37"/>
      <c r="G131" s="37"/>
      <c r="H131" s="32"/>
      <c r="I131" s="32"/>
      <c r="J131" s="32"/>
      <c r="K131" s="33"/>
      <c r="L131" s="34"/>
      <c r="M131" s="35"/>
      <c r="N131" s="35"/>
      <c r="O131" s="35"/>
      <c r="P131" s="35"/>
      <c r="Q131" s="35"/>
      <c r="R131" s="35"/>
      <c r="S131" s="35"/>
    </row>
    <row r="132" spans="1:19" s="36" customFormat="1" ht="12.75">
      <c r="A132" s="84">
        <f t="shared" si="1"/>
        <v>118</v>
      </c>
      <c r="B132" s="126" t="s">
        <v>288</v>
      </c>
      <c r="C132" s="124" t="s">
        <v>177</v>
      </c>
      <c r="D132" s="125">
        <f>D128</f>
        <v>23.45</v>
      </c>
      <c r="E132" s="59"/>
      <c r="F132" s="37"/>
      <c r="G132" s="37"/>
      <c r="H132" s="32"/>
      <c r="I132" s="32"/>
      <c r="J132" s="32"/>
      <c r="K132" s="33"/>
      <c r="L132" s="34"/>
      <c r="M132" s="35"/>
      <c r="N132" s="35"/>
      <c r="O132" s="35"/>
      <c r="P132" s="35"/>
      <c r="Q132" s="35"/>
      <c r="R132" s="35"/>
      <c r="S132" s="35"/>
    </row>
    <row r="133" spans="1:19" s="36" customFormat="1" ht="12.75">
      <c r="A133" s="84">
        <f t="shared" si="1"/>
        <v>119</v>
      </c>
      <c r="B133" s="126" t="s">
        <v>289</v>
      </c>
      <c r="C133" s="124" t="s">
        <v>117</v>
      </c>
      <c r="D133" s="125">
        <v>12</v>
      </c>
      <c r="E133" s="59"/>
      <c r="F133" s="37"/>
      <c r="G133" s="37"/>
      <c r="H133" s="32"/>
      <c r="I133" s="32"/>
      <c r="J133" s="32"/>
      <c r="K133" s="33"/>
      <c r="L133" s="34"/>
      <c r="M133" s="35"/>
      <c r="N133" s="35"/>
      <c r="O133" s="35"/>
      <c r="P133" s="35"/>
      <c r="Q133" s="35"/>
      <c r="R133" s="35"/>
      <c r="S133" s="35"/>
    </row>
    <row r="134" spans="1:19" s="36" customFormat="1" ht="51">
      <c r="A134" s="101">
        <f t="shared" si="1"/>
        <v>120</v>
      </c>
      <c r="B134" s="96" t="s">
        <v>433</v>
      </c>
      <c r="C134" s="124" t="s">
        <v>150</v>
      </c>
      <c r="D134" s="151">
        <v>33.8</v>
      </c>
      <c r="E134" s="88"/>
      <c r="F134" s="37"/>
      <c r="G134" s="37"/>
      <c r="H134" s="32"/>
      <c r="I134" s="32"/>
      <c r="J134" s="32"/>
      <c r="K134" s="33"/>
      <c r="L134" s="34"/>
      <c r="M134" s="35"/>
      <c r="N134" s="35"/>
      <c r="O134" s="35"/>
      <c r="P134" s="35"/>
      <c r="Q134" s="35"/>
      <c r="R134" s="35"/>
      <c r="S134" s="35"/>
    </row>
    <row r="135" spans="1:19" s="36" customFormat="1" ht="12.75">
      <c r="A135" s="84">
        <f t="shared" si="1"/>
        <v>121</v>
      </c>
      <c r="B135" s="149" t="s">
        <v>232</v>
      </c>
      <c r="C135" s="124" t="s">
        <v>233</v>
      </c>
      <c r="D135" s="125">
        <f>D134/7</f>
        <v>4.828571428571428</v>
      </c>
      <c r="E135" s="88"/>
      <c r="F135" s="37"/>
      <c r="G135" s="37"/>
      <c r="H135" s="32"/>
      <c r="I135" s="32"/>
      <c r="J135" s="32"/>
      <c r="K135" s="33"/>
      <c r="L135" s="34"/>
      <c r="M135" s="35"/>
      <c r="N135" s="35"/>
      <c r="O135" s="35"/>
      <c r="P135" s="35"/>
      <c r="Q135" s="35"/>
      <c r="R135" s="35"/>
      <c r="S135" s="35"/>
    </row>
    <row r="136" spans="1:19" s="36" customFormat="1" ht="12.75">
      <c r="A136" s="84">
        <f t="shared" si="1"/>
        <v>122</v>
      </c>
      <c r="B136" s="149" t="s">
        <v>278</v>
      </c>
      <c r="C136" s="124" t="s">
        <v>147</v>
      </c>
      <c r="D136" s="124">
        <f>D134*4</f>
        <v>135.2</v>
      </c>
      <c r="E136" s="88"/>
      <c r="F136" s="37"/>
      <c r="G136" s="37"/>
      <c r="H136" s="32"/>
      <c r="I136" s="32"/>
      <c r="J136" s="32"/>
      <c r="K136" s="33"/>
      <c r="L136" s="34"/>
      <c r="M136" s="35"/>
      <c r="N136" s="35"/>
      <c r="O136" s="35"/>
      <c r="P136" s="35"/>
      <c r="Q136" s="35"/>
      <c r="R136" s="35"/>
      <c r="S136" s="35"/>
    </row>
    <row r="137" spans="1:19" s="36" customFormat="1" ht="12.75">
      <c r="A137" s="84">
        <f t="shared" si="1"/>
        <v>123</v>
      </c>
      <c r="B137" s="149" t="s">
        <v>279</v>
      </c>
      <c r="C137" s="124" t="s">
        <v>233</v>
      </c>
      <c r="D137" s="124">
        <f>D134*0.2</f>
        <v>6.76</v>
      </c>
      <c r="E137" s="88"/>
      <c r="F137" s="37"/>
      <c r="G137" s="37"/>
      <c r="H137" s="32"/>
      <c r="I137" s="32"/>
      <c r="J137" s="32"/>
      <c r="K137" s="33"/>
      <c r="L137" s="34"/>
      <c r="M137" s="35"/>
      <c r="N137" s="35"/>
      <c r="O137" s="35"/>
      <c r="P137" s="35"/>
      <c r="Q137" s="35"/>
      <c r="R137" s="35"/>
      <c r="S137" s="35"/>
    </row>
    <row r="138" spans="1:19" s="36" customFormat="1" ht="12.75">
      <c r="A138" s="84">
        <f t="shared" si="1"/>
        <v>124</v>
      </c>
      <c r="B138" s="149" t="s">
        <v>280</v>
      </c>
      <c r="C138" s="124" t="s">
        <v>233</v>
      </c>
      <c r="D138" s="124">
        <f>D134*0.33</f>
        <v>11.154</v>
      </c>
      <c r="E138" s="88"/>
      <c r="F138" s="37"/>
      <c r="G138" s="37"/>
      <c r="H138" s="32"/>
      <c r="I138" s="32"/>
      <c r="J138" s="32"/>
      <c r="K138" s="33"/>
      <c r="L138" s="34"/>
      <c r="M138" s="35"/>
      <c r="N138" s="35"/>
      <c r="O138" s="35"/>
      <c r="P138" s="35"/>
      <c r="Q138" s="35"/>
      <c r="R138" s="35"/>
      <c r="S138" s="35"/>
    </row>
    <row r="139" spans="1:19" s="36" customFormat="1" ht="12.75">
      <c r="A139" s="105">
        <f t="shared" si="1"/>
        <v>125</v>
      </c>
      <c r="B139" s="145" t="s">
        <v>290</v>
      </c>
      <c r="C139" s="146"/>
      <c r="D139" s="147"/>
      <c r="E139" s="155"/>
      <c r="F139" s="113"/>
      <c r="G139" s="113"/>
      <c r="H139" s="32"/>
      <c r="I139" s="32"/>
      <c r="J139" s="32"/>
      <c r="K139" s="33"/>
      <c r="L139" s="34"/>
      <c r="M139" s="35"/>
      <c r="N139" s="35"/>
      <c r="O139" s="35"/>
      <c r="P139" s="35"/>
      <c r="Q139" s="35"/>
      <c r="R139" s="35"/>
      <c r="S139" s="35"/>
    </row>
    <row r="140" spans="1:19" s="36" customFormat="1" ht="12.75">
      <c r="A140" s="84">
        <f t="shared" si="1"/>
        <v>126</v>
      </c>
      <c r="B140" s="109" t="s">
        <v>291</v>
      </c>
      <c r="C140" s="124" t="s">
        <v>183</v>
      </c>
      <c r="D140" s="125">
        <v>14.7</v>
      </c>
      <c r="E140" s="59"/>
      <c r="F140" s="37"/>
      <c r="G140" s="37"/>
      <c r="H140" s="32"/>
      <c r="I140" s="32"/>
      <c r="J140" s="32"/>
      <c r="K140" s="33"/>
      <c r="L140" s="34"/>
      <c r="M140" s="35"/>
      <c r="N140" s="35"/>
      <c r="O140" s="35"/>
      <c r="P140" s="35"/>
      <c r="Q140" s="35"/>
      <c r="R140" s="35"/>
      <c r="S140" s="35"/>
    </row>
    <row r="141" spans="1:19" s="36" customFormat="1" ht="12.75">
      <c r="A141" s="84">
        <f t="shared" si="1"/>
        <v>127</v>
      </c>
      <c r="B141" s="109" t="s">
        <v>292</v>
      </c>
      <c r="C141" s="124" t="s">
        <v>150</v>
      </c>
      <c r="D141" s="125">
        <v>56.24</v>
      </c>
      <c r="E141" s="59"/>
      <c r="F141" s="37"/>
      <c r="G141" s="37"/>
      <c r="H141" s="32"/>
      <c r="I141" s="32"/>
      <c r="J141" s="32"/>
      <c r="K141" s="33"/>
      <c r="L141" s="34"/>
      <c r="M141" s="35"/>
      <c r="N141" s="35"/>
      <c r="O141" s="35"/>
      <c r="P141" s="35"/>
      <c r="Q141" s="35"/>
      <c r="R141" s="35"/>
      <c r="S141" s="35"/>
    </row>
    <row r="142" spans="1:19" s="36" customFormat="1" ht="12.75">
      <c r="A142" s="84">
        <f t="shared" si="1"/>
        <v>128</v>
      </c>
      <c r="B142" s="109" t="s">
        <v>293</v>
      </c>
      <c r="C142" s="124" t="s">
        <v>150</v>
      </c>
      <c r="D142" s="125">
        <v>56.24</v>
      </c>
      <c r="E142" s="59"/>
      <c r="F142" s="37"/>
      <c r="G142" s="37"/>
      <c r="H142" s="32"/>
      <c r="I142" s="32"/>
      <c r="J142" s="32"/>
      <c r="K142" s="33"/>
      <c r="L142" s="34"/>
      <c r="M142" s="35"/>
      <c r="N142" s="35"/>
      <c r="O142" s="35"/>
      <c r="P142" s="35"/>
      <c r="Q142" s="35"/>
      <c r="R142" s="35"/>
      <c r="S142" s="35"/>
    </row>
    <row r="143" spans="1:19" s="36" customFormat="1" ht="12.75">
      <c r="A143" s="84">
        <f t="shared" si="1"/>
        <v>129</v>
      </c>
      <c r="B143" s="149" t="s">
        <v>294</v>
      </c>
      <c r="C143" s="124" t="s">
        <v>183</v>
      </c>
      <c r="D143" s="151">
        <f>D142*0.03</f>
        <v>1.6872</v>
      </c>
      <c r="E143" s="59"/>
      <c r="F143" s="37"/>
      <c r="G143" s="37"/>
      <c r="H143" s="32"/>
      <c r="I143" s="32"/>
      <c r="J143" s="32"/>
      <c r="K143" s="33"/>
      <c r="L143" s="34"/>
      <c r="M143" s="35"/>
      <c r="N143" s="35"/>
      <c r="O143" s="35"/>
      <c r="P143" s="35"/>
      <c r="Q143" s="35"/>
      <c r="R143" s="35"/>
      <c r="S143" s="35"/>
    </row>
    <row r="144" spans="1:19" s="36" customFormat="1" ht="76.5">
      <c r="A144" s="84">
        <f t="shared" si="1"/>
        <v>130</v>
      </c>
      <c r="B144" s="109" t="s">
        <v>295</v>
      </c>
      <c r="C144" s="124" t="s">
        <v>150</v>
      </c>
      <c r="D144" s="125">
        <v>56.24</v>
      </c>
      <c r="E144" s="59"/>
      <c r="F144" s="37"/>
      <c r="G144" s="37"/>
      <c r="H144" s="32"/>
      <c r="I144" s="32"/>
      <c r="J144" s="32"/>
      <c r="K144" s="33"/>
      <c r="L144" s="34"/>
      <c r="M144" s="35"/>
      <c r="N144" s="35"/>
      <c r="O144" s="35"/>
      <c r="P144" s="35"/>
      <c r="Q144" s="35"/>
      <c r="R144" s="35"/>
      <c r="S144" s="35"/>
    </row>
    <row r="145" spans="1:19" s="36" customFormat="1" ht="25.5">
      <c r="A145" s="84">
        <f t="shared" si="1"/>
        <v>131</v>
      </c>
      <c r="B145" s="149" t="s">
        <v>434</v>
      </c>
      <c r="C145" s="124" t="s">
        <v>150</v>
      </c>
      <c r="D145" s="151">
        <f>D144*1.1</f>
        <v>61.864000000000004</v>
      </c>
      <c r="E145" s="59"/>
      <c r="F145" s="37"/>
      <c r="G145" s="37"/>
      <c r="H145" s="32"/>
      <c r="I145" s="32"/>
      <c r="J145" s="32"/>
      <c r="K145" s="33"/>
      <c r="L145" s="34"/>
      <c r="M145" s="35"/>
      <c r="N145" s="35"/>
      <c r="O145" s="35"/>
      <c r="P145" s="35"/>
      <c r="Q145" s="35"/>
      <c r="R145" s="35"/>
      <c r="S145" s="35"/>
    </row>
    <row r="146" spans="1:19" s="36" customFormat="1" ht="12.75">
      <c r="A146" s="84">
        <f aca="true" t="shared" si="2" ref="A146:A191">A145+1</f>
        <v>132</v>
      </c>
      <c r="B146" s="149" t="s">
        <v>273</v>
      </c>
      <c r="C146" s="124" t="s">
        <v>147</v>
      </c>
      <c r="D146" s="151">
        <f>D144*5.5</f>
        <v>309.32</v>
      </c>
      <c r="E146" s="59"/>
      <c r="F146" s="37"/>
      <c r="G146" s="37"/>
      <c r="H146" s="32"/>
      <c r="I146" s="32"/>
      <c r="J146" s="32"/>
      <c r="K146" s="33"/>
      <c r="L146" s="34"/>
      <c r="M146" s="35"/>
      <c r="N146" s="35"/>
      <c r="O146" s="35"/>
      <c r="P146" s="35"/>
      <c r="Q146" s="35"/>
      <c r="R146" s="35"/>
      <c r="S146" s="35"/>
    </row>
    <row r="147" spans="1:19" s="36" customFormat="1" ht="12.75">
      <c r="A147" s="84">
        <f t="shared" si="2"/>
        <v>133</v>
      </c>
      <c r="B147" s="149" t="s">
        <v>296</v>
      </c>
      <c r="C147" s="124" t="s">
        <v>177</v>
      </c>
      <c r="D147" s="125">
        <f>D144*5</f>
        <v>281.2</v>
      </c>
      <c r="E147" s="59"/>
      <c r="F147" s="37"/>
      <c r="G147" s="37"/>
      <c r="H147" s="32"/>
      <c r="I147" s="32"/>
      <c r="J147" s="32"/>
      <c r="K147" s="33"/>
      <c r="L147" s="34"/>
      <c r="M147" s="35"/>
      <c r="N147" s="35"/>
      <c r="O147" s="35"/>
      <c r="P147" s="35"/>
      <c r="Q147" s="35"/>
      <c r="R147" s="35"/>
      <c r="S147" s="35"/>
    </row>
    <row r="148" spans="1:19" s="36" customFormat="1" ht="25.5">
      <c r="A148" s="84">
        <f t="shared" si="2"/>
        <v>134</v>
      </c>
      <c r="B148" s="109" t="s">
        <v>297</v>
      </c>
      <c r="C148" s="124" t="s">
        <v>150</v>
      </c>
      <c r="D148" s="125">
        <v>14</v>
      </c>
      <c r="E148" s="59"/>
      <c r="F148" s="37"/>
      <c r="G148" s="37"/>
      <c r="H148" s="32"/>
      <c r="I148" s="32"/>
      <c r="J148" s="32"/>
      <c r="K148" s="33"/>
      <c r="L148" s="34"/>
      <c r="M148" s="35"/>
      <c r="N148" s="35"/>
      <c r="O148" s="35"/>
      <c r="P148" s="35"/>
      <c r="Q148" s="35"/>
      <c r="R148" s="35"/>
      <c r="S148" s="35"/>
    </row>
    <row r="149" spans="1:19" s="36" customFormat="1" ht="12.75">
      <c r="A149" s="101">
        <f t="shared" si="2"/>
        <v>135</v>
      </c>
      <c r="B149" s="149" t="s">
        <v>298</v>
      </c>
      <c r="C149" s="124" t="s">
        <v>150</v>
      </c>
      <c r="D149" s="151">
        <f>D148*1.1</f>
        <v>15.400000000000002</v>
      </c>
      <c r="E149" s="59"/>
      <c r="F149" s="37"/>
      <c r="G149" s="37"/>
      <c r="H149" s="32"/>
      <c r="I149" s="32"/>
      <c r="J149" s="32"/>
      <c r="K149" s="33"/>
      <c r="L149" s="34"/>
      <c r="M149" s="35"/>
      <c r="N149" s="35"/>
      <c r="O149" s="35"/>
      <c r="P149" s="35"/>
      <c r="Q149" s="35"/>
      <c r="R149" s="35"/>
      <c r="S149" s="35"/>
    </row>
    <row r="150" spans="1:19" s="36" customFormat="1" ht="12.75">
      <c r="A150" s="101">
        <f t="shared" si="2"/>
        <v>136</v>
      </c>
      <c r="B150" s="149" t="s">
        <v>299</v>
      </c>
      <c r="C150" s="124" t="s">
        <v>147</v>
      </c>
      <c r="D150" s="125">
        <f>D148*4.5</f>
        <v>63</v>
      </c>
      <c r="E150" s="59"/>
      <c r="F150" s="37"/>
      <c r="G150" s="37"/>
      <c r="H150" s="32"/>
      <c r="I150" s="32"/>
      <c r="J150" s="32"/>
      <c r="K150" s="33"/>
      <c r="L150" s="34"/>
      <c r="M150" s="35"/>
      <c r="N150" s="35"/>
      <c r="O150" s="35"/>
      <c r="P150" s="35"/>
      <c r="Q150" s="35"/>
      <c r="R150" s="35"/>
      <c r="S150" s="35"/>
    </row>
    <row r="151" spans="1:19" s="36" customFormat="1" ht="12.75">
      <c r="A151" s="84">
        <f t="shared" si="2"/>
        <v>137</v>
      </c>
      <c r="B151" s="149" t="s">
        <v>300</v>
      </c>
      <c r="C151" s="124" t="s">
        <v>147</v>
      </c>
      <c r="D151" s="125">
        <f>D148*4.5</f>
        <v>63</v>
      </c>
      <c r="E151" s="59"/>
      <c r="F151" s="37"/>
      <c r="G151" s="37"/>
      <c r="H151" s="32"/>
      <c r="I151" s="32"/>
      <c r="J151" s="32"/>
      <c r="K151" s="33"/>
      <c r="L151" s="34"/>
      <c r="M151" s="35"/>
      <c r="N151" s="35"/>
      <c r="O151" s="35"/>
      <c r="P151" s="35"/>
      <c r="Q151" s="35"/>
      <c r="R151" s="35"/>
      <c r="S151" s="35"/>
    </row>
    <row r="152" spans="1:19" s="36" customFormat="1" ht="12.75">
      <c r="A152" s="84">
        <f t="shared" si="2"/>
        <v>138</v>
      </c>
      <c r="B152" s="149" t="s">
        <v>301</v>
      </c>
      <c r="C152" s="124" t="s">
        <v>233</v>
      </c>
      <c r="D152" s="125">
        <f>D148*0.2</f>
        <v>2.8000000000000003</v>
      </c>
      <c r="E152" s="59"/>
      <c r="F152" s="37"/>
      <c r="G152" s="37"/>
      <c r="H152" s="32"/>
      <c r="I152" s="32"/>
      <c r="J152" s="32"/>
      <c r="K152" s="33"/>
      <c r="L152" s="34"/>
      <c r="M152" s="35"/>
      <c r="N152" s="35"/>
      <c r="O152" s="35"/>
      <c r="P152" s="35"/>
      <c r="Q152" s="35"/>
      <c r="R152" s="35"/>
      <c r="S152" s="35"/>
    </row>
    <row r="153" spans="1:19" s="36" customFormat="1" ht="12.75">
      <c r="A153" s="84">
        <f t="shared" si="2"/>
        <v>139</v>
      </c>
      <c r="B153" s="149" t="s">
        <v>280</v>
      </c>
      <c r="C153" s="124" t="s">
        <v>233</v>
      </c>
      <c r="D153" s="125">
        <f>D148*0.33</f>
        <v>4.62</v>
      </c>
      <c r="E153" s="59"/>
      <c r="F153" s="37"/>
      <c r="G153" s="37"/>
      <c r="H153" s="32"/>
      <c r="I153" s="32"/>
      <c r="J153" s="32"/>
      <c r="K153" s="33"/>
      <c r="L153" s="34"/>
      <c r="M153" s="35"/>
      <c r="N153" s="35"/>
      <c r="O153" s="35"/>
      <c r="P153" s="35"/>
      <c r="Q153" s="35"/>
      <c r="R153" s="35"/>
      <c r="S153" s="35"/>
    </row>
    <row r="154" spans="1:19" s="36" customFormat="1" ht="25.5">
      <c r="A154" s="84">
        <f t="shared" si="2"/>
        <v>140</v>
      </c>
      <c r="B154" s="109" t="s">
        <v>435</v>
      </c>
      <c r="C154" s="124" t="s">
        <v>183</v>
      </c>
      <c r="D154" s="125">
        <v>12.58</v>
      </c>
      <c r="E154" s="59"/>
      <c r="F154" s="37"/>
      <c r="G154" s="37"/>
      <c r="H154" s="32"/>
      <c r="I154" s="32"/>
      <c r="J154" s="32"/>
      <c r="K154" s="33"/>
      <c r="L154" s="34"/>
      <c r="M154" s="35"/>
      <c r="N154" s="35"/>
      <c r="O154" s="35"/>
      <c r="P154" s="35"/>
      <c r="Q154" s="35"/>
      <c r="R154" s="35"/>
      <c r="S154" s="35"/>
    </row>
    <row r="155" spans="1:19" s="36" customFormat="1" ht="12.75">
      <c r="A155" s="84">
        <f t="shared" si="2"/>
        <v>141</v>
      </c>
      <c r="B155" s="149" t="s">
        <v>302</v>
      </c>
      <c r="C155" s="124" t="s">
        <v>183</v>
      </c>
      <c r="D155" s="125">
        <f>D154*1.1</f>
        <v>13.838000000000001</v>
      </c>
      <c r="E155" s="59"/>
      <c r="F155" s="37"/>
      <c r="G155" s="37"/>
      <c r="H155" s="32"/>
      <c r="I155" s="32"/>
      <c r="J155" s="32"/>
      <c r="K155" s="33"/>
      <c r="L155" s="34"/>
      <c r="M155" s="35"/>
      <c r="N155" s="35"/>
      <c r="O155" s="35"/>
      <c r="P155" s="35"/>
      <c r="Q155" s="35"/>
      <c r="R155" s="35"/>
      <c r="S155" s="35"/>
    </row>
    <row r="156" spans="1:19" s="36" customFormat="1" ht="12.75">
      <c r="A156" s="105">
        <f t="shared" si="2"/>
        <v>142</v>
      </c>
      <c r="B156" s="145" t="s">
        <v>303</v>
      </c>
      <c r="C156" s="146"/>
      <c r="D156" s="147"/>
      <c r="E156" s="155"/>
      <c r="F156" s="113"/>
      <c r="G156" s="113"/>
      <c r="H156" s="32"/>
      <c r="I156" s="32"/>
      <c r="J156" s="32"/>
      <c r="K156" s="33"/>
      <c r="L156" s="34"/>
      <c r="M156" s="35"/>
      <c r="N156" s="35"/>
      <c r="O156" s="35"/>
      <c r="P156" s="35"/>
      <c r="Q156" s="35"/>
      <c r="R156" s="35"/>
      <c r="S156" s="35"/>
    </row>
    <row r="157" spans="1:19" s="36" customFormat="1" ht="38.25">
      <c r="A157" s="84">
        <f t="shared" si="2"/>
        <v>143</v>
      </c>
      <c r="B157" s="152" t="s">
        <v>304</v>
      </c>
      <c r="C157" s="124" t="s">
        <v>150</v>
      </c>
      <c r="D157" s="95">
        <v>288</v>
      </c>
      <c r="E157" s="88"/>
      <c r="F157" s="37"/>
      <c r="G157" s="37"/>
      <c r="H157" s="32"/>
      <c r="I157" s="32"/>
      <c r="J157" s="32"/>
      <c r="K157" s="33"/>
      <c r="L157" s="34"/>
      <c r="M157" s="35"/>
      <c r="N157" s="35"/>
      <c r="O157" s="35"/>
      <c r="P157" s="35"/>
      <c r="Q157" s="35"/>
      <c r="R157" s="35"/>
      <c r="S157" s="35"/>
    </row>
    <row r="158" spans="1:19" s="36" customFormat="1" ht="12.75">
      <c r="A158" s="84">
        <f t="shared" si="2"/>
        <v>144</v>
      </c>
      <c r="B158" s="153" t="s">
        <v>294</v>
      </c>
      <c r="C158" s="124" t="s">
        <v>183</v>
      </c>
      <c r="D158" s="95">
        <f>D157*0.03</f>
        <v>8.64</v>
      </c>
      <c r="E158" s="88"/>
      <c r="F158" s="37"/>
      <c r="G158" s="37"/>
      <c r="H158" s="32"/>
      <c r="I158" s="32"/>
      <c r="J158" s="32"/>
      <c r="K158" s="33"/>
      <c r="L158" s="34"/>
      <c r="M158" s="35"/>
      <c r="N158" s="35"/>
      <c r="O158" s="35"/>
      <c r="P158" s="35"/>
      <c r="Q158" s="35"/>
      <c r="R158" s="35"/>
      <c r="S158" s="35"/>
    </row>
    <row r="159" spans="1:19" s="36" customFormat="1" ht="89.25">
      <c r="A159" s="101">
        <f t="shared" si="2"/>
        <v>145</v>
      </c>
      <c r="B159" s="96" t="s">
        <v>436</v>
      </c>
      <c r="C159" s="124" t="s">
        <v>150</v>
      </c>
      <c r="D159" s="124">
        <v>329</v>
      </c>
      <c r="E159" s="88"/>
      <c r="F159" s="37"/>
      <c r="G159" s="37"/>
      <c r="H159" s="32"/>
      <c r="I159" s="32"/>
      <c r="J159" s="32"/>
      <c r="K159" s="33"/>
      <c r="L159" s="34"/>
      <c r="M159" s="35"/>
      <c r="N159" s="35"/>
      <c r="O159" s="35"/>
      <c r="P159" s="35"/>
      <c r="Q159" s="35"/>
      <c r="R159" s="35"/>
      <c r="S159" s="35"/>
    </row>
    <row r="160" spans="1:19" s="36" customFormat="1" ht="12.75">
      <c r="A160" s="84">
        <f t="shared" si="2"/>
        <v>146</v>
      </c>
      <c r="B160" s="126" t="s">
        <v>437</v>
      </c>
      <c r="C160" s="124" t="s">
        <v>150</v>
      </c>
      <c r="D160" s="125">
        <f>D159*1.1</f>
        <v>361.90000000000003</v>
      </c>
      <c r="E160" s="88"/>
      <c r="F160" s="37"/>
      <c r="G160" s="37"/>
      <c r="H160" s="32"/>
      <c r="I160" s="32"/>
      <c r="J160" s="32"/>
      <c r="K160" s="33"/>
      <c r="L160" s="34"/>
      <c r="M160" s="35"/>
      <c r="N160" s="35"/>
      <c r="O160" s="35"/>
      <c r="P160" s="35"/>
      <c r="Q160" s="35"/>
      <c r="R160" s="35"/>
      <c r="S160" s="35"/>
    </row>
    <row r="161" spans="1:19" s="36" customFormat="1" ht="25.5">
      <c r="A161" s="84">
        <f t="shared" si="2"/>
        <v>147</v>
      </c>
      <c r="B161" s="126" t="s">
        <v>305</v>
      </c>
      <c r="C161" s="124" t="s">
        <v>150</v>
      </c>
      <c r="D161" s="125">
        <f>D159*1.1</f>
        <v>361.90000000000003</v>
      </c>
      <c r="E161" s="88"/>
      <c r="F161" s="37"/>
      <c r="G161" s="37"/>
      <c r="H161" s="32"/>
      <c r="I161" s="32"/>
      <c r="J161" s="32"/>
      <c r="K161" s="33"/>
      <c r="L161" s="34"/>
      <c r="M161" s="35"/>
      <c r="N161" s="35"/>
      <c r="O161" s="35"/>
      <c r="P161" s="35"/>
      <c r="Q161" s="35"/>
      <c r="R161" s="35"/>
      <c r="S161" s="35"/>
    </row>
    <row r="162" spans="1:19" s="36" customFormat="1" ht="12.75">
      <c r="A162" s="84">
        <f t="shared" si="2"/>
        <v>148</v>
      </c>
      <c r="B162" s="126" t="s">
        <v>306</v>
      </c>
      <c r="C162" s="124" t="s">
        <v>150</v>
      </c>
      <c r="D162" s="125">
        <f>D159*1.1</f>
        <v>361.90000000000003</v>
      </c>
      <c r="E162" s="88"/>
      <c r="F162" s="37"/>
      <c r="G162" s="37"/>
      <c r="H162" s="32"/>
      <c r="I162" s="32"/>
      <c r="J162" s="32"/>
      <c r="K162" s="33"/>
      <c r="L162" s="34"/>
      <c r="M162" s="35"/>
      <c r="N162" s="35"/>
      <c r="O162" s="35"/>
      <c r="P162" s="35"/>
      <c r="Q162" s="35"/>
      <c r="R162" s="35"/>
      <c r="S162" s="35"/>
    </row>
    <row r="163" spans="1:19" s="36" customFormat="1" ht="12.75">
      <c r="A163" s="84">
        <f t="shared" si="2"/>
        <v>149</v>
      </c>
      <c r="B163" s="126" t="s">
        <v>307</v>
      </c>
      <c r="C163" s="124" t="s">
        <v>117</v>
      </c>
      <c r="D163" s="124">
        <f>D159*6</f>
        <v>1974</v>
      </c>
      <c r="E163" s="88"/>
      <c r="F163" s="37"/>
      <c r="G163" s="37"/>
      <c r="H163" s="32"/>
      <c r="I163" s="32"/>
      <c r="J163" s="32"/>
      <c r="K163" s="33"/>
      <c r="L163" s="34"/>
      <c r="M163" s="35"/>
      <c r="N163" s="35"/>
      <c r="O163" s="35"/>
      <c r="P163" s="35"/>
      <c r="Q163" s="35"/>
      <c r="R163" s="35"/>
      <c r="S163" s="35"/>
    </row>
    <row r="164" spans="1:19" s="36" customFormat="1" ht="25.5">
      <c r="A164" s="84">
        <f t="shared" si="2"/>
        <v>150</v>
      </c>
      <c r="B164" s="126" t="s">
        <v>308</v>
      </c>
      <c r="C164" s="124" t="s">
        <v>150</v>
      </c>
      <c r="D164" s="124">
        <f>D159*1.5</f>
        <v>493.5</v>
      </c>
      <c r="E164" s="88"/>
      <c r="F164" s="37"/>
      <c r="G164" s="37"/>
      <c r="H164" s="32"/>
      <c r="I164" s="32"/>
      <c r="J164" s="32"/>
      <c r="K164" s="33"/>
      <c r="L164" s="34"/>
      <c r="M164" s="35"/>
      <c r="N164" s="35"/>
      <c r="O164" s="35"/>
      <c r="P164" s="35"/>
      <c r="Q164" s="35"/>
      <c r="R164" s="35"/>
      <c r="S164" s="35"/>
    </row>
    <row r="165" spans="1:19" s="36" customFormat="1" ht="25.5">
      <c r="A165" s="84">
        <f t="shared" si="2"/>
        <v>151</v>
      </c>
      <c r="B165" s="126" t="s">
        <v>309</v>
      </c>
      <c r="C165" s="124" t="s">
        <v>150</v>
      </c>
      <c r="D165" s="124">
        <f>D159*1.5</f>
        <v>493.5</v>
      </c>
      <c r="E165" s="88"/>
      <c r="F165" s="37"/>
      <c r="G165" s="37"/>
      <c r="H165" s="32"/>
      <c r="I165" s="32"/>
      <c r="J165" s="32"/>
      <c r="K165" s="33"/>
      <c r="L165" s="34"/>
      <c r="M165" s="35"/>
      <c r="N165" s="35"/>
      <c r="O165" s="35"/>
      <c r="P165" s="35"/>
      <c r="Q165" s="35"/>
      <c r="R165" s="35"/>
      <c r="S165" s="35"/>
    </row>
    <row r="166" spans="1:19" s="36" customFormat="1" ht="12.75">
      <c r="A166" s="84">
        <f t="shared" si="2"/>
        <v>152</v>
      </c>
      <c r="B166" s="126" t="s">
        <v>310</v>
      </c>
      <c r="C166" s="124" t="s">
        <v>311</v>
      </c>
      <c r="D166" s="124">
        <v>10</v>
      </c>
      <c r="E166" s="88"/>
      <c r="F166" s="37"/>
      <c r="G166" s="37"/>
      <c r="H166" s="32"/>
      <c r="I166" s="32"/>
      <c r="J166" s="32"/>
      <c r="K166" s="33"/>
      <c r="L166" s="34"/>
      <c r="M166" s="35"/>
      <c r="N166" s="35"/>
      <c r="O166" s="35"/>
      <c r="P166" s="35"/>
      <c r="Q166" s="35"/>
      <c r="R166" s="35"/>
      <c r="S166" s="35"/>
    </row>
    <row r="167" spans="1:19" s="36" customFormat="1" ht="12.75">
      <c r="A167" s="84">
        <f t="shared" si="2"/>
        <v>153</v>
      </c>
      <c r="B167" s="126" t="s">
        <v>253</v>
      </c>
      <c r="C167" s="124" t="s">
        <v>150</v>
      </c>
      <c r="D167" s="124">
        <f>D159</f>
        <v>329</v>
      </c>
      <c r="E167" s="88"/>
      <c r="F167" s="37"/>
      <c r="G167" s="37"/>
      <c r="H167" s="32"/>
      <c r="I167" s="32"/>
      <c r="J167" s="32"/>
      <c r="K167" s="33"/>
      <c r="L167" s="34"/>
      <c r="M167" s="35"/>
      <c r="N167" s="35"/>
      <c r="O167" s="35"/>
      <c r="P167" s="35"/>
      <c r="Q167" s="35"/>
      <c r="R167" s="35"/>
      <c r="S167" s="35"/>
    </row>
    <row r="168" spans="1:19" s="36" customFormat="1" ht="25.5">
      <c r="A168" s="84">
        <f t="shared" si="2"/>
        <v>154</v>
      </c>
      <c r="B168" s="126" t="s">
        <v>312</v>
      </c>
      <c r="C168" s="124" t="s">
        <v>150</v>
      </c>
      <c r="D168" s="95">
        <v>30</v>
      </c>
      <c r="E168" s="88"/>
      <c r="F168" s="37"/>
      <c r="G168" s="37"/>
      <c r="H168" s="32"/>
      <c r="I168" s="32"/>
      <c r="J168" s="32"/>
      <c r="K168" s="33"/>
      <c r="L168" s="34"/>
      <c r="M168" s="35"/>
      <c r="N168" s="35"/>
      <c r="O168" s="35"/>
      <c r="P168" s="35"/>
      <c r="Q168" s="35"/>
      <c r="R168" s="35"/>
      <c r="S168" s="35"/>
    </row>
    <row r="169" spans="1:19" s="36" customFormat="1" ht="12.75">
      <c r="A169" s="84">
        <f t="shared" si="2"/>
        <v>155</v>
      </c>
      <c r="B169" s="109" t="s">
        <v>313</v>
      </c>
      <c r="C169" s="95" t="s">
        <v>117</v>
      </c>
      <c r="D169" s="95">
        <v>8</v>
      </c>
      <c r="E169" s="59"/>
      <c r="F169" s="37"/>
      <c r="G169" s="37"/>
      <c r="H169" s="32"/>
      <c r="I169" s="32"/>
      <c r="J169" s="32"/>
      <c r="K169" s="33"/>
      <c r="L169" s="34"/>
      <c r="M169" s="35"/>
      <c r="N169" s="35"/>
      <c r="O169" s="35"/>
      <c r="P169" s="35"/>
      <c r="Q169" s="35"/>
      <c r="R169" s="35"/>
      <c r="S169" s="35"/>
    </row>
    <row r="170" spans="1:19" s="36" customFormat="1" ht="12.75">
      <c r="A170" s="84">
        <f t="shared" si="2"/>
        <v>156</v>
      </c>
      <c r="B170" s="149" t="s">
        <v>313</v>
      </c>
      <c r="C170" s="95" t="s">
        <v>117</v>
      </c>
      <c r="D170" s="95">
        <v>8</v>
      </c>
      <c r="E170" s="88"/>
      <c r="F170" s="37"/>
      <c r="G170" s="37"/>
      <c r="H170" s="32"/>
      <c r="I170" s="32"/>
      <c r="J170" s="32"/>
      <c r="K170" s="33"/>
      <c r="L170" s="34"/>
      <c r="M170" s="35"/>
      <c r="N170" s="35"/>
      <c r="O170" s="35"/>
      <c r="P170" s="35"/>
      <c r="Q170" s="35"/>
      <c r="R170" s="35"/>
      <c r="S170" s="35"/>
    </row>
    <row r="171" spans="1:19" s="36" customFormat="1" ht="12.75">
      <c r="A171" s="84">
        <f t="shared" si="2"/>
        <v>157</v>
      </c>
      <c r="B171" s="149" t="s">
        <v>125</v>
      </c>
      <c r="C171" s="95" t="s">
        <v>118</v>
      </c>
      <c r="D171" s="95">
        <f>D169</f>
        <v>8</v>
      </c>
      <c r="E171" s="88"/>
      <c r="F171" s="37"/>
      <c r="G171" s="37"/>
      <c r="H171" s="32"/>
      <c r="I171" s="32"/>
      <c r="J171" s="32"/>
      <c r="K171" s="33"/>
      <c r="L171" s="34"/>
      <c r="M171" s="35"/>
      <c r="N171" s="35"/>
      <c r="O171" s="35"/>
      <c r="P171" s="35"/>
      <c r="Q171" s="35"/>
      <c r="R171" s="35"/>
      <c r="S171" s="35"/>
    </row>
    <row r="172" spans="1:19" s="36" customFormat="1" ht="12.75">
      <c r="A172" s="84">
        <f t="shared" si="2"/>
        <v>158</v>
      </c>
      <c r="B172" s="149" t="s">
        <v>314</v>
      </c>
      <c r="C172" s="95" t="s">
        <v>117</v>
      </c>
      <c r="D172" s="95">
        <f>D169</f>
        <v>8</v>
      </c>
      <c r="E172" s="88"/>
      <c r="F172" s="37"/>
      <c r="G172" s="37"/>
      <c r="H172" s="32"/>
      <c r="I172" s="32"/>
      <c r="J172" s="32"/>
      <c r="K172" s="33"/>
      <c r="L172" s="34"/>
      <c r="M172" s="35"/>
      <c r="N172" s="35"/>
      <c r="O172" s="35"/>
      <c r="P172" s="35"/>
      <c r="Q172" s="35"/>
      <c r="R172" s="35"/>
      <c r="S172" s="35"/>
    </row>
    <row r="173" spans="1:19" s="36" customFormat="1" ht="12.75">
      <c r="A173" s="84">
        <f t="shared" si="2"/>
        <v>159</v>
      </c>
      <c r="B173" s="126" t="s">
        <v>253</v>
      </c>
      <c r="C173" s="124" t="s">
        <v>118</v>
      </c>
      <c r="D173" s="95">
        <f>D169</f>
        <v>8</v>
      </c>
      <c r="E173" s="88"/>
      <c r="F173" s="37"/>
      <c r="G173" s="37"/>
      <c r="H173" s="32"/>
      <c r="I173" s="32"/>
      <c r="J173" s="32"/>
      <c r="K173" s="33"/>
      <c r="L173" s="34"/>
      <c r="M173" s="35"/>
      <c r="N173" s="35"/>
      <c r="O173" s="35"/>
      <c r="P173" s="35"/>
      <c r="Q173" s="35"/>
      <c r="R173" s="35"/>
      <c r="S173" s="35"/>
    </row>
    <row r="174" spans="1:19" s="36" customFormat="1" ht="12.75">
      <c r="A174" s="84">
        <f t="shared" si="2"/>
        <v>160</v>
      </c>
      <c r="B174" s="96" t="s">
        <v>438</v>
      </c>
      <c r="C174" s="124" t="s">
        <v>116</v>
      </c>
      <c r="D174" s="151">
        <v>74.3</v>
      </c>
      <c r="E174" s="59"/>
      <c r="F174" s="37"/>
      <c r="G174" s="37"/>
      <c r="H174" s="32"/>
      <c r="I174" s="32"/>
      <c r="J174" s="32"/>
      <c r="K174" s="33"/>
      <c r="L174" s="34"/>
      <c r="M174" s="35"/>
      <c r="N174" s="35"/>
      <c r="O174" s="35"/>
      <c r="P174" s="35"/>
      <c r="Q174" s="35"/>
      <c r="R174" s="35"/>
      <c r="S174" s="35"/>
    </row>
    <row r="175" spans="1:19" s="36" customFormat="1" ht="25.5">
      <c r="A175" s="84">
        <f t="shared" si="2"/>
        <v>161</v>
      </c>
      <c r="B175" s="96" t="s">
        <v>315</v>
      </c>
      <c r="C175" s="124" t="s">
        <v>117</v>
      </c>
      <c r="D175" s="151">
        <v>120</v>
      </c>
      <c r="E175" s="59"/>
      <c r="F175" s="37"/>
      <c r="G175" s="37"/>
      <c r="H175" s="32"/>
      <c r="I175" s="32"/>
      <c r="J175" s="32"/>
      <c r="K175" s="33"/>
      <c r="L175" s="34"/>
      <c r="M175" s="35"/>
      <c r="N175" s="35"/>
      <c r="O175" s="35"/>
      <c r="P175" s="35"/>
      <c r="Q175" s="35"/>
      <c r="R175" s="35"/>
      <c r="S175" s="35"/>
    </row>
    <row r="176" spans="1:19" s="36" customFormat="1" ht="25.5">
      <c r="A176" s="84">
        <f t="shared" si="2"/>
        <v>162</v>
      </c>
      <c r="B176" s="109" t="s">
        <v>439</v>
      </c>
      <c r="C176" s="124" t="s">
        <v>150</v>
      </c>
      <c r="D176" s="95">
        <v>36.2</v>
      </c>
      <c r="E176" s="88"/>
      <c r="F176" s="37"/>
      <c r="G176" s="37"/>
      <c r="H176" s="32"/>
      <c r="I176" s="32"/>
      <c r="J176" s="32"/>
      <c r="K176" s="33"/>
      <c r="L176" s="34"/>
      <c r="M176" s="35"/>
      <c r="N176" s="35"/>
      <c r="O176" s="35"/>
      <c r="P176" s="35"/>
      <c r="Q176" s="35"/>
      <c r="R176" s="35"/>
      <c r="S176" s="35"/>
    </row>
    <row r="177" spans="1:19" s="36" customFormat="1" ht="12.75">
      <c r="A177" s="101">
        <f t="shared" si="2"/>
        <v>163</v>
      </c>
      <c r="B177" s="149" t="s">
        <v>316</v>
      </c>
      <c r="C177" s="124" t="s">
        <v>150</v>
      </c>
      <c r="D177" s="95">
        <v>36.2</v>
      </c>
      <c r="E177" s="88"/>
      <c r="F177" s="37"/>
      <c r="G177" s="37"/>
      <c r="H177" s="32"/>
      <c r="I177" s="32"/>
      <c r="J177" s="32"/>
      <c r="K177" s="33"/>
      <c r="L177" s="34"/>
      <c r="M177" s="35"/>
      <c r="N177" s="35"/>
      <c r="O177" s="35"/>
      <c r="P177" s="35"/>
      <c r="Q177" s="35"/>
      <c r="R177" s="35"/>
      <c r="S177" s="35"/>
    </row>
    <row r="178" spans="1:19" s="36" customFormat="1" ht="12.75">
      <c r="A178" s="101">
        <f t="shared" si="2"/>
        <v>164</v>
      </c>
      <c r="B178" s="149" t="s">
        <v>125</v>
      </c>
      <c r="C178" s="124" t="s">
        <v>117</v>
      </c>
      <c r="D178" s="95">
        <f>D176*5</f>
        <v>181</v>
      </c>
      <c r="E178" s="88"/>
      <c r="F178" s="37"/>
      <c r="G178" s="37"/>
      <c r="H178" s="32"/>
      <c r="I178" s="32"/>
      <c r="J178" s="32"/>
      <c r="K178" s="33"/>
      <c r="L178" s="34"/>
      <c r="M178" s="35"/>
      <c r="N178" s="35"/>
      <c r="O178" s="35"/>
      <c r="P178" s="35"/>
      <c r="Q178" s="35"/>
      <c r="R178" s="35"/>
      <c r="S178" s="35"/>
    </row>
    <row r="179" spans="1:19" s="36" customFormat="1" ht="25.5">
      <c r="A179" s="84">
        <f t="shared" si="2"/>
        <v>165</v>
      </c>
      <c r="B179" s="109" t="s">
        <v>317</v>
      </c>
      <c r="C179" s="124" t="s">
        <v>150</v>
      </c>
      <c r="D179" s="95">
        <v>48</v>
      </c>
      <c r="E179" s="88"/>
      <c r="F179" s="37"/>
      <c r="G179" s="37"/>
      <c r="H179" s="32"/>
      <c r="I179" s="32"/>
      <c r="J179" s="32"/>
      <c r="K179" s="33"/>
      <c r="L179" s="34"/>
      <c r="M179" s="35"/>
      <c r="N179" s="35"/>
      <c r="O179" s="35"/>
      <c r="P179" s="35"/>
      <c r="Q179" s="35"/>
      <c r="R179" s="35"/>
      <c r="S179" s="35"/>
    </row>
    <row r="180" spans="1:19" s="36" customFormat="1" ht="12.75">
      <c r="A180" s="84">
        <f t="shared" si="2"/>
        <v>166</v>
      </c>
      <c r="B180" s="149" t="s">
        <v>318</v>
      </c>
      <c r="C180" s="124" t="s">
        <v>150</v>
      </c>
      <c r="D180" s="95">
        <f>D179*1.5</f>
        <v>72</v>
      </c>
      <c r="E180" s="88"/>
      <c r="F180" s="37"/>
      <c r="G180" s="37"/>
      <c r="H180" s="32"/>
      <c r="I180" s="32"/>
      <c r="J180" s="32"/>
      <c r="K180" s="33"/>
      <c r="L180" s="34"/>
      <c r="M180" s="35"/>
      <c r="N180" s="35"/>
      <c r="O180" s="35"/>
      <c r="P180" s="35"/>
      <c r="Q180" s="35"/>
      <c r="R180" s="35"/>
      <c r="S180" s="35"/>
    </row>
    <row r="181" spans="1:19" s="36" customFormat="1" ht="12.75">
      <c r="A181" s="84">
        <f t="shared" si="2"/>
        <v>167</v>
      </c>
      <c r="B181" s="149" t="s">
        <v>125</v>
      </c>
      <c r="C181" s="124" t="s">
        <v>117</v>
      </c>
      <c r="D181" s="95">
        <f>D179*5</f>
        <v>240</v>
      </c>
      <c r="E181" s="88"/>
      <c r="F181" s="37"/>
      <c r="G181" s="37"/>
      <c r="H181" s="32"/>
      <c r="I181" s="32"/>
      <c r="J181" s="32"/>
      <c r="K181" s="33"/>
      <c r="L181" s="34"/>
      <c r="M181" s="35"/>
      <c r="N181" s="35"/>
      <c r="O181" s="35"/>
      <c r="P181" s="35"/>
      <c r="Q181" s="35"/>
      <c r="R181" s="35"/>
      <c r="S181" s="35"/>
    </row>
    <row r="182" spans="1:19" s="36" customFormat="1" ht="25.5">
      <c r="A182" s="84">
        <f t="shared" si="2"/>
        <v>168</v>
      </c>
      <c r="B182" s="150" t="s">
        <v>319</v>
      </c>
      <c r="C182" s="124" t="s">
        <v>118</v>
      </c>
      <c r="D182" s="95">
        <v>2</v>
      </c>
      <c r="E182" s="88"/>
      <c r="F182" s="37"/>
      <c r="G182" s="37"/>
      <c r="H182" s="32"/>
      <c r="I182" s="32"/>
      <c r="J182" s="32"/>
      <c r="K182" s="33"/>
      <c r="L182" s="34"/>
      <c r="M182" s="35"/>
      <c r="N182" s="35"/>
      <c r="O182" s="35"/>
      <c r="P182" s="35"/>
      <c r="Q182" s="35"/>
      <c r="R182" s="35"/>
      <c r="S182" s="35"/>
    </row>
    <row r="183" spans="1:19" s="36" customFormat="1" ht="12.75">
      <c r="A183" s="105">
        <f t="shared" si="2"/>
        <v>169</v>
      </c>
      <c r="B183" s="145" t="s">
        <v>320</v>
      </c>
      <c r="C183" s="146"/>
      <c r="D183" s="146"/>
      <c r="E183" s="104"/>
      <c r="F183" s="113"/>
      <c r="G183" s="113"/>
      <c r="H183" s="32"/>
      <c r="I183" s="32"/>
      <c r="J183" s="32"/>
      <c r="K183" s="33"/>
      <c r="L183" s="34"/>
      <c r="M183" s="35"/>
      <c r="N183" s="35"/>
      <c r="O183" s="35"/>
      <c r="P183" s="35"/>
      <c r="Q183" s="35"/>
      <c r="R183" s="35"/>
      <c r="S183" s="35"/>
    </row>
    <row r="184" spans="1:19" s="36" customFormat="1" ht="89.25">
      <c r="A184" s="101">
        <f t="shared" si="2"/>
        <v>170</v>
      </c>
      <c r="B184" s="96" t="s">
        <v>440</v>
      </c>
      <c r="C184" s="124" t="s">
        <v>150</v>
      </c>
      <c r="D184" s="125">
        <v>6.2</v>
      </c>
      <c r="E184" s="59"/>
      <c r="F184" s="37"/>
      <c r="G184" s="37"/>
      <c r="H184" s="32"/>
      <c r="I184" s="32"/>
      <c r="J184" s="32"/>
      <c r="K184" s="33"/>
      <c r="L184" s="34"/>
      <c r="M184" s="35"/>
      <c r="N184" s="35"/>
      <c r="O184" s="35"/>
      <c r="P184" s="35"/>
      <c r="Q184" s="35"/>
      <c r="R184" s="35"/>
      <c r="S184" s="35"/>
    </row>
    <row r="185" spans="1:19" s="36" customFormat="1" ht="25.5">
      <c r="A185" s="84">
        <f t="shared" si="2"/>
        <v>171</v>
      </c>
      <c r="B185" s="96" t="s">
        <v>441</v>
      </c>
      <c r="C185" s="124" t="s">
        <v>149</v>
      </c>
      <c r="D185" s="125">
        <v>11.7</v>
      </c>
      <c r="E185" s="59"/>
      <c r="F185" s="37"/>
      <c r="G185" s="37"/>
      <c r="H185" s="32"/>
      <c r="I185" s="32"/>
      <c r="J185" s="32"/>
      <c r="K185" s="33"/>
      <c r="L185" s="34"/>
      <c r="M185" s="35"/>
      <c r="N185" s="35"/>
      <c r="O185" s="35"/>
      <c r="P185" s="35"/>
      <c r="Q185" s="35"/>
      <c r="R185" s="35"/>
      <c r="S185" s="35"/>
    </row>
    <row r="186" spans="1:19" s="36" customFormat="1" ht="89.25">
      <c r="A186" s="84">
        <f t="shared" si="2"/>
        <v>172</v>
      </c>
      <c r="B186" s="96" t="s">
        <v>442</v>
      </c>
      <c r="C186" s="124" t="s">
        <v>118</v>
      </c>
      <c r="D186" s="125">
        <v>1</v>
      </c>
      <c r="E186" s="59"/>
      <c r="F186" s="37"/>
      <c r="G186" s="37"/>
      <c r="H186" s="32"/>
      <c r="I186" s="32"/>
      <c r="J186" s="32"/>
      <c r="K186" s="33"/>
      <c r="L186" s="34"/>
      <c r="M186" s="35"/>
      <c r="N186" s="35"/>
      <c r="O186" s="35"/>
      <c r="P186" s="35"/>
      <c r="Q186" s="35"/>
      <c r="R186" s="35"/>
      <c r="S186" s="35"/>
    </row>
    <row r="187" spans="1:19" s="36" customFormat="1" ht="38.25">
      <c r="A187" s="84">
        <f t="shared" si="2"/>
        <v>173</v>
      </c>
      <c r="B187" s="96" t="s">
        <v>443</v>
      </c>
      <c r="C187" s="124" t="s">
        <v>150</v>
      </c>
      <c r="D187" s="125">
        <v>3.87</v>
      </c>
      <c r="E187" s="59"/>
      <c r="F187" s="37"/>
      <c r="G187" s="37"/>
      <c r="H187" s="32"/>
      <c r="I187" s="32"/>
      <c r="J187" s="32"/>
      <c r="K187" s="33"/>
      <c r="L187" s="34"/>
      <c r="M187" s="35"/>
      <c r="N187" s="35"/>
      <c r="O187" s="35"/>
      <c r="P187" s="35"/>
      <c r="Q187" s="35"/>
      <c r="R187" s="35"/>
      <c r="S187" s="35"/>
    </row>
    <row r="188" spans="1:19" s="36" customFormat="1" ht="38.25">
      <c r="A188" s="84">
        <f t="shared" si="2"/>
        <v>174</v>
      </c>
      <c r="B188" s="96" t="s">
        <v>444</v>
      </c>
      <c r="C188" s="124" t="s">
        <v>118</v>
      </c>
      <c r="D188" s="125">
        <v>2</v>
      </c>
      <c r="E188" s="59"/>
      <c r="F188" s="37"/>
      <c r="G188" s="37"/>
      <c r="H188" s="32"/>
      <c r="I188" s="32"/>
      <c r="J188" s="32"/>
      <c r="K188" s="33"/>
      <c r="L188" s="34"/>
      <c r="M188" s="35"/>
      <c r="N188" s="35"/>
      <c r="O188" s="35"/>
      <c r="P188" s="35"/>
      <c r="Q188" s="35"/>
      <c r="R188" s="35"/>
      <c r="S188" s="35"/>
    </row>
    <row r="189" spans="1:19" s="36" customFormat="1" ht="89.25">
      <c r="A189" s="101">
        <f t="shared" si="2"/>
        <v>175</v>
      </c>
      <c r="B189" s="69" t="s">
        <v>445</v>
      </c>
      <c r="C189" s="4" t="s">
        <v>117</v>
      </c>
      <c r="D189" s="122">
        <v>2</v>
      </c>
      <c r="E189" s="37"/>
      <c r="F189" s="37"/>
      <c r="G189" s="37"/>
      <c r="H189" s="32"/>
      <c r="I189" s="32"/>
      <c r="J189" s="32"/>
      <c r="K189" s="33"/>
      <c r="L189" s="34"/>
      <c r="M189" s="35"/>
      <c r="N189" s="35"/>
      <c r="O189" s="35"/>
      <c r="P189" s="35"/>
      <c r="Q189" s="35"/>
      <c r="R189" s="35"/>
      <c r="S189" s="35"/>
    </row>
    <row r="190" spans="1:19" s="36" customFormat="1" ht="76.5">
      <c r="A190" s="84">
        <f t="shared" si="2"/>
        <v>176</v>
      </c>
      <c r="B190" s="89" t="s">
        <v>446</v>
      </c>
      <c r="C190" s="85" t="s">
        <v>117</v>
      </c>
      <c r="D190" s="86">
        <v>1</v>
      </c>
      <c r="E190" s="37"/>
      <c r="F190" s="37"/>
      <c r="G190" s="37"/>
      <c r="H190" s="32"/>
      <c r="I190" s="32"/>
      <c r="J190" s="32"/>
      <c r="K190" s="33"/>
      <c r="L190" s="34"/>
      <c r="M190" s="35"/>
      <c r="N190" s="35"/>
      <c r="O190" s="35"/>
      <c r="P190" s="35"/>
      <c r="Q190" s="35"/>
      <c r="R190" s="35"/>
      <c r="S190" s="35"/>
    </row>
    <row r="191" spans="1:19" s="36" customFormat="1" ht="76.5">
      <c r="A191" s="101">
        <f t="shared" si="2"/>
        <v>177</v>
      </c>
      <c r="B191" s="8" t="s">
        <v>447</v>
      </c>
      <c r="C191" s="4" t="s">
        <v>117</v>
      </c>
      <c r="D191" s="122">
        <v>1</v>
      </c>
      <c r="E191" s="37"/>
      <c r="F191" s="37"/>
      <c r="G191" s="37"/>
      <c r="H191" s="32"/>
      <c r="I191" s="32"/>
      <c r="J191" s="32"/>
      <c r="K191" s="33"/>
      <c r="L191" s="34"/>
      <c r="M191" s="35"/>
      <c r="N191" s="35"/>
      <c r="O191" s="35"/>
      <c r="P191" s="35"/>
      <c r="Q191" s="35"/>
      <c r="R191" s="35"/>
      <c r="S191" s="35"/>
    </row>
    <row r="192" spans="1:19" s="36" customFormat="1" ht="89.25">
      <c r="A192" s="101">
        <f>A191+1</f>
        <v>178</v>
      </c>
      <c r="B192" s="8" t="s">
        <v>448</v>
      </c>
      <c r="C192" s="4" t="s">
        <v>150</v>
      </c>
      <c r="D192" s="122">
        <v>35.7</v>
      </c>
      <c r="E192" s="37"/>
      <c r="F192" s="37"/>
      <c r="G192" s="37"/>
      <c r="H192" s="32"/>
      <c r="I192" s="32"/>
      <c r="J192" s="32"/>
      <c r="K192" s="33"/>
      <c r="L192" s="34"/>
      <c r="M192" s="35"/>
      <c r="N192" s="35"/>
      <c r="O192" s="35"/>
      <c r="P192" s="35"/>
      <c r="Q192" s="35"/>
      <c r="R192" s="35"/>
      <c r="S192" s="35"/>
    </row>
    <row r="193" spans="1:12" s="39" customFormat="1" ht="13.5" customHeight="1">
      <c r="A193" s="206" t="s">
        <v>201</v>
      </c>
      <c r="B193" s="207"/>
      <c r="C193" s="207"/>
      <c r="D193" s="207"/>
      <c r="E193" s="207"/>
      <c r="F193" s="207"/>
      <c r="G193" s="207"/>
      <c r="H193" s="32"/>
      <c r="I193" s="38"/>
      <c r="J193" s="32"/>
      <c r="L193" s="40"/>
    </row>
    <row r="194" spans="1:12" s="43" customFormat="1" ht="15" customHeight="1">
      <c r="A194" s="18"/>
      <c r="B194" s="21"/>
      <c r="C194" s="21"/>
      <c r="D194" s="21"/>
      <c r="E194" s="21"/>
      <c r="F194" s="21"/>
      <c r="G194" s="21"/>
      <c r="H194" s="10"/>
      <c r="I194" s="41"/>
      <c r="J194" s="10"/>
      <c r="K194" s="42"/>
      <c r="L194" s="42"/>
    </row>
    <row r="195" spans="1:12" s="43" customFormat="1" ht="15" customHeight="1">
      <c r="A195" s="18"/>
      <c r="B195" s="21"/>
      <c r="C195" s="21"/>
      <c r="D195" s="21"/>
      <c r="E195" s="21"/>
      <c r="F195" s="21"/>
      <c r="G195" s="21"/>
      <c r="H195" s="10"/>
      <c r="I195" s="41"/>
      <c r="J195" s="10"/>
      <c r="K195" s="42"/>
      <c r="L195" s="42"/>
    </row>
    <row r="196" spans="1:7" s="76" customFormat="1" ht="15.75" customHeight="1">
      <c r="A196" s="77" t="s">
        <v>202</v>
      </c>
      <c r="B196" s="77"/>
      <c r="C196" s="77"/>
      <c r="D196" s="77"/>
      <c r="E196" s="77"/>
      <c r="F196" s="77"/>
      <c r="G196" s="77"/>
    </row>
    <row r="197" spans="1:7" ht="12.75">
      <c r="A197" s="23"/>
      <c r="B197" s="23"/>
      <c r="C197" s="18"/>
      <c r="D197" s="23"/>
      <c r="E197" s="23"/>
      <c r="F197" s="23"/>
      <c r="G197" s="23"/>
    </row>
    <row r="198" spans="1:7" ht="12.75">
      <c r="A198" s="23"/>
      <c r="B198" s="23"/>
      <c r="C198" s="18"/>
      <c r="D198" s="23"/>
      <c r="E198" s="23"/>
      <c r="F198" s="23"/>
      <c r="G198" s="23"/>
    </row>
    <row r="199" spans="1:7" ht="15.75">
      <c r="A199" s="46"/>
      <c r="B199" s="46"/>
      <c r="C199" s="47"/>
      <c r="D199" s="23"/>
      <c r="E199" s="23"/>
      <c r="F199" s="23"/>
      <c r="G199" s="23"/>
    </row>
    <row r="200" spans="1:7" ht="15.75">
      <c r="A200" s="23"/>
      <c r="B200" s="48"/>
      <c r="C200" s="49"/>
      <c r="D200" s="23"/>
      <c r="E200" s="23"/>
      <c r="F200" s="23"/>
      <c r="G200" s="23"/>
    </row>
    <row r="201" spans="1:7" ht="12.75">
      <c r="A201" s="23"/>
      <c r="B201" s="23"/>
      <c r="C201" s="18"/>
      <c r="D201" s="23"/>
      <c r="E201" s="23"/>
      <c r="F201" s="23"/>
      <c r="G201" s="23"/>
    </row>
    <row r="202" spans="1:7" ht="12.75">
      <c r="A202" s="23"/>
      <c r="B202" s="23"/>
      <c r="C202" s="18"/>
      <c r="D202" s="23"/>
      <c r="E202" s="23"/>
      <c r="F202" s="23"/>
      <c r="G202" s="23"/>
    </row>
    <row r="203" spans="1:7" ht="12.75">
      <c r="A203" s="23"/>
      <c r="B203" s="23"/>
      <c r="C203" s="23"/>
      <c r="D203" s="23"/>
      <c r="E203" s="23"/>
      <c r="F203" s="23"/>
      <c r="G203" s="23"/>
    </row>
    <row r="204" spans="1:3" ht="12.75">
      <c r="A204" s="7"/>
      <c r="B204" s="7"/>
      <c r="C204" s="7"/>
    </row>
    <row r="208" spans="1:5" ht="15.75" customHeight="1">
      <c r="A208" s="205"/>
      <c r="B208" s="205"/>
      <c r="C208" s="205"/>
      <c r="D208" s="205"/>
      <c r="E208" s="205"/>
    </row>
    <row r="209" spans="1:5" ht="15.75" customHeight="1">
      <c r="A209" s="205"/>
      <c r="B209" s="205"/>
      <c r="C209" s="205"/>
      <c r="D209" s="205"/>
      <c r="E209" s="205"/>
    </row>
    <row r="210" spans="1:5" ht="15.75" customHeight="1">
      <c r="A210" s="205"/>
      <c r="B210" s="205"/>
      <c r="C210" s="205"/>
      <c r="D210" s="205"/>
      <c r="E210" s="205"/>
    </row>
    <row r="211" spans="1:5" ht="15.75" customHeight="1">
      <c r="A211" s="205"/>
      <c r="B211" s="205"/>
      <c r="C211" s="205"/>
      <c r="D211" s="205"/>
      <c r="E211" s="205"/>
    </row>
    <row r="212" spans="1:5" ht="15.75" customHeight="1">
      <c r="A212" s="205"/>
      <c r="B212" s="205"/>
      <c r="C212" s="205"/>
      <c r="D212" s="205"/>
      <c r="E212" s="205"/>
    </row>
    <row r="213" spans="1:5" ht="15.75" customHeight="1">
      <c r="A213" s="205"/>
      <c r="B213" s="205"/>
      <c r="C213" s="205"/>
      <c r="D213" s="205"/>
      <c r="E213" s="205"/>
    </row>
    <row r="214" spans="1:5" ht="15.75" customHeight="1">
      <c r="A214" s="205"/>
      <c r="B214" s="205"/>
      <c r="C214" s="205"/>
      <c r="D214" s="205"/>
      <c r="E214" s="205"/>
    </row>
    <row r="215" spans="1:5" ht="15.75" customHeight="1">
      <c r="A215" s="205"/>
      <c r="B215" s="205"/>
      <c r="C215" s="205"/>
      <c r="D215" s="205"/>
      <c r="E215" s="205"/>
    </row>
    <row r="216" spans="1:5" ht="15.75" customHeight="1">
      <c r="A216" s="205"/>
      <c r="B216" s="205"/>
      <c r="C216" s="205"/>
      <c r="D216" s="205"/>
      <c r="E216" s="205"/>
    </row>
    <row r="217" spans="1:5" ht="15.75" customHeight="1">
      <c r="A217" s="205"/>
      <c r="B217" s="205"/>
      <c r="C217" s="205"/>
      <c r="D217" s="205"/>
      <c r="E217" s="205"/>
    </row>
    <row r="218" spans="1:5" ht="15.75" customHeight="1">
      <c r="A218" s="205"/>
      <c r="B218" s="205"/>
      <c r="C218" s="205"/>
      <c r="D218" s="205"/>
      <c r="E218" s="205"/>
    </row>
    <row r="219" spans="1:5" ht="15.75" customHeight="1">
      <c r="A219" s="205"/>
      <c r="B219" s="205"/>
      <c r="C219" s="205"/>
      <c r="D219" s="205"/>
      <c r="E219" s="205"/>
    </row>
  </sheetData>
  <sheetProtection/>
  <mergeCells count="12">
    <mergeCell ref="A208:E219"/>
    <mergeCell ref="G10:G12"/>
    <mergeCell ref="A193:G193"/>
    <mergeCell ref="A2:G2"/>
    <mergeCell ref="A4:G4"/>
    <mergeCell ref="A10:A12"/>
    <mergeCell ref="B10:B12"/>
    <mergeCell ref="C10:C12"/>
    <mergeCell ref="D10:D12"/>
    <mergeCell ref="E10:E12"/>
    <mergeCell ref="F10:F12"/>
    <mergeCell ref="A5:I5"/>
  </mergeCells>
  <printOptions/>
  <pageMargins left="0.83" right="0.2" top="0.57" bottom="0.19" header="0.46" footer="0.1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34">
      <selection activeCell="M54" sqref="M54"/>
    </sheetView>
  </sheetViews>
  <sheetFormatPr defaultColWidth="9.140625" defaultRowHeight="12.75"/>
  <cols>
    <col min="1" max="1" width="5.140625" style="27" customWidth="1"/>
    <col min="2" max="2" width="36.8515625" style="27" customWidth="1"/>
    <col min="3" max="3" width="6.8515625" style="50" customWidth="1"/>
    <col min="4" max="4" width="8.140625" style="27" customWidth="1"/>
    <col min="5" max="5" width="16.57421875" style="27" customWidth="1"/>
    <col min="6" max="6" width="13.00390625" style="27" customWidth="1"/>
    <col min="7" max="7" width="15.710937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11" s="14" customFormat="1" ht="15" customHeight="1">
      <c r="A1" s="195" t="s">
        <v>206</v>
      </c>
      <c r="B1" s="196"/>
      <c r="C1" s="196"/>
      <c r="D1" s="196"/>
      <c r="E1" s="196"/>
      <c r="F1" s="196"/>
      <c r="G1" s="196"/>
      <c r="H1" s="12"/>
      <c r="I1" s="12"/>
      <c r="J1" s="12"/>
      <c r="K1" s="12"/>
    </row>
    <row r="2" spans="1:19" s="14" customFormat="1" ht="15" customHeight="1">
      <c r="A2" s="15"/>
      <c r="B2" s="52" t="s">
        <v>203</v>
      </c>
      <c r="C2" s="51"/>
      <c r="D2" s="51"/>
      <c r="E2" s="51"/>
      <c r="F2" s="51"/>
      <c r="G2" s="9"/>
      <c r="H2" s="10"/>
      <c r="I2" s="11"/>
      <c r="J2" s="11"/>
      <c r="K2" s="12"/>
      <c r="L2" s="13"/>
      <c r="M2" s="12"/>
      <c r="N2" s="12"/>
      <c r="O2" s="12"/>
      <c r="P2" s="12"/>
      <c r="Q2" s="12"/>
      <c r="R2" s="12"/>
      <c r="S2" s="12"/>
    </row>
    <row r="3" spans="1:27" s="14" customFormat="1" ht="15" customHeight="1">
      <c r="A3" s="204" t="s">
        <v>398</v>
      </c>
      <c r="B3" s="204"/>
      <c r="C3" s="204"/>
      <c r="D3" s="204"/>
      <c r="E3" s="204"/>
      <c r="F3" s="204"/>
      <c r="G3" s="204"/>
      <c r="H3" s="204"/>
      <c r="I3" s="204"/>
      <c r="J3" s="9"/>
      <c r="K3" s="9"/>
      <c r="L3" s="9"/>
      <c r="M3" s="9"/>
      <c r="N3" s="9"/>
      <c r="O3" s="9"/>
      <c r="P3" s="10"/>
      <c r="Q3" s="11"/>
      <c r="R3" s="11"/>
      <c r="S3" s="12"/>
      <c r="T3" s="13"/>
      <c r="U3" s="12"/>
      <c r="V3" s="12"/>
      <c r="W3" s="12"/>
      <c r="X3" s="12"/>
      <c r="Y3" s="12"/>
      <c r="Z3" s="12"/>
      <c r="AA3" s="12"/>
    </row>
    <row r="4" spans="1:27" ht="12.75">
      <c r="A4" s="17"/>
      <c r="B4" s="23" t="s">
        <v>399</v>
      </c>
      <c r="C4" s="17"/>
      <c r="D4" s="17"/>
      <c r="E4" s="17"/>
      <c r="F4" s="17"/>
      <c r="G4" s="17"/>
      <c r="H4" s="17"/>
      <c r="I4" s="17"/>
      <c r="J4" s="23"/>
      <c r="K4" s="23"/>
      <c r="L4" s="23"/>
      <c r="M4" s="23"/>
      <c r="N4" s="24"/>
      <c r="O4" s="25"/>
      <c r="P4" s="10"/>
      <c r="Q4" s="11"/>
      <c r="R4" s="11"/>
      <c r="S4" s="12"/>
      <c r="T4" s="13"/>
      <c r="U4" s="26"/>
      <c r="V4" s="26"/>
      <c r="W4" s="26"/>
      <c r="X4" s="26"/>
      <c r="Y4" s="26"/>
      <c r="Z4" s="26"/>
      <c r="AA4" s="26"/>
    </row>
    <row r="5" spans="1:27" ht="12.75">
      <c r="A5" s="19" t="s">
        <v>400</v>
      </c>
      <c r="B5" s="20"/>
      <c r="C5" s="21"/>
      <c r="D5" s="22"/>
      <c r="E5" s="22"/>
      <c r="F5" s="22"/>
      <c r="G5" s="22"/>
      <c r="H5" s="22"/>
      <c r="I5" s="23"/>
      <c r="J5" s="23"/>
      <c r="K5" s="23"/>
      <c r="L5" s="23"/>
      <c r="M5" s="23"/>
      <c r="N5" s="24"/>
      <c r="O5" s="25"/>
      <c r="P5" s="10"/>
      <c r="Q5" s="11"/>
      <c r="R5" s="11"/>
      <c r="S5" s="12"/>
      <c r="T5" s="13"/>
      <c r="U5" s="26"/>
      <c r="V5" s="26"/>
      <c r="W5" s="26"/>
      <c r="X5" s="26"/>
      <c r="Y5" s="26"/>
      <c r="Z5" s="26"/>
      <c r="AA5" s="26"/>
    </row>
    <row r="6" spans="1:27" s="14" customFormat="1" ht="12.75" customHeight="1">
      <c r="A6" s="17" t="s">
        <v>401</v>
      </c>
      <c r="B6" s="28"/>
      <c r="C6" s="16"/>
      <c r="D6" s="6"/>
      <c r="E6" s="6"/>
      <c r="F6" s="6"/>
      <c r="G6" s="6"/>
      <c r="H6" s="6"/>
      <c r="I6" s="1"/>
      <c r="J6" s="1"/>
      <c r="K6" s="1"/>
      <c r="L6" s="1"/>
      <c r="M6" s="1"/>
      <c r="N6" s="9"/>
      <c r="O6" s="29"/>
      <c r="P6" s="10"/>
      <c r="Q6" s="11"/>
      <c r="R6" s="11"/>
      <c r="S6" s="12"/>
      <c r="T6" s="13"/>
      <c r="U6" s="12"/>
      <c r="V6" s="12"/>
      <c r="W6" s="12"/>
      <c r="X6" s="12"/>
      <c r="Y6" s="12"/>
      <c r="Z6" s="12"/>
      <c r="AA6" s="12"/>
    </row>
    <row r="7" spans="1:27" s="14" customFormat="1" ht="12.75" customHeight="1">
      <c r="A7" s="17" t="s">
        <v>450</v>
      </c>
      <c r="B7" s="2"/>
      <c r="C7" s="3"/>
      <c r="D7" s="1"/>
      <c r="E7" s="1"/>
      <c r="F7" s="1"/>
      <c r="G7" s="1"/>
      <c r="H7" s="1"/>
      <c r="I7" s="1"/>
      <c r="J7" s="1"/>
      <c r="K7" s="1"/>
      <c r="L7" s="30"/>
      <c r="M7" s="30"/>
      <c r="N7" s="30"/>
      <c r="O7" s="31"/>
      <c r="P7" s="10"/>
      <c r="Q7" s="11"/>
      <c r="R7" s="11"/>
      <c r="S7" s="12"/>
      <c r="T7" s="13"/>
      <c r="U7" s="12"/>
      <c r="V7" s="12"/>
      <c r="W7" s="12"/>
      <c r="X7" s="12"/>
      <c r="Y7" s="12"/>
      <c r="Z7" s="12"/>
      <c r="AA7" s="12"/>
    </row>
    <row r="8" spans="1:11" s="14" customFormat="1" ht="12.75" customHeight="1">
      <c r="A8" s="199" t="s">
        <v>126</v>
      </c>
      <c r="B8" s="199" t="s">
        <v>127</v>
      </c>
      <c r="C8" s="200" t="s">
        <v>115</v>
      </c>
      <c r="D8" s="200" t="s">
        <v>114</v>
      </c>
      <c r="E8" s="201" t="s">
        <v>198</v>
      </c>
      <c r="F8" s="203" t="s">
        <v>199</v>
      </c>
      <c r="G8" s="201" t="s">
        <v>200</v>
      </c>
      <c r="H8" s="12"/>
      <c r="I8" s="12"/>
      <c r="J8" s="12"/>
      <c r="K8" s="12"/>
    </row>
    <row r="9" spans="1:11" s="14" customFormat="1" ht="12.75" customHeight="1">
      <c r="A9" s="199"/>
      <c r="B9" s="199" t="s">
        <v>128</v>
      </c>
      <c r="C9" s="200" t="s">
        <v>129</v>
      </c>
      <c r="D9" s="200" t="s">
        <v>114</v>
      </c>
      <c r="E9" s="202"/>
      <c r="F9" s="203"/>
      <c r="G9" s="201"/>
      <c r="H9" s="12"/>
      <c r="I9" s="12"/>
      <c r="J9" s="12"/>
      <c r="K9" s="12"/>
    </row>
    <row r="10" spans="1:11" s="14" customFormat="1" ht="106.5" customHeight="1">
      <c r="A10" s="199"/>
      <c r="B10" s="199"/>
      <c r="C10" s="200"/>
      <c r="D10" s="200"/>
      <c r="E10" s="202"/>
      <c r="F10" s="203"/>
      <c r="G10" s="201"/>
      <c r="H10" s="12"/>
      <c r="I10" s="12"/>
      <c r="J10" s="12"/>
      <c r="K10" s="12"/>
    </row>
    <row r="11" spans="1:11" s="14" customFormat="1" ht="13.5" customHeight="1">
      <c r="A11" s="104">
        <v>1</v>
      </c>
      <c r="B11" s="104">
        <v>2</v>
      </c>
      <c r="C11" s="104">
        <v>3</v>
      </c>
      <c r="D11" s="104">
        <v>4</v>
      </c>
      <c r="E11" s="104">
        <v>5</v>
      </c>
      <c r="F11" s="104">
        <v>6</v>
      </c>
      <c r="G11" s="104">
        <v>7</v>
      </c>
      <c r="H11" s="12"/>
      <c r="I11" s="12"/>
      <c r="J11" s="12"/>
      <c r="K11" s="12"/>
    </row>
    <row r="12" spans="1:19" s="14" customFormat="1" ht="13.5" customHeight="1">
      <c r="A12" s="105"/>
      <c r="B12" s="154" t="s">
        <v>130</v>
      </c>
      <c r="C12" s="107"/>
      <c r="D12" s="107"/>
      <c r="E12" s="104"/>
      <c r="F12" s="104"/>
      <c r="G12" s="104"/>
      <c r="H12" s="11"/>
      <c r="I12" s="11"/>
      <c r="J12" s="11"/>
      <c r="K12" s="12"/>
      <c r="L12" s="13"/>
      <c r="M12" s="12"/>
      <c r="N12" s="12"/>
      <c r="O12" s="12"/>
      <c r="P12" s="12"/>
      <c r="Q12" s="12"/>
      <c r="R12" s="12"/>
      <c r="S12" s="12"/>
    </row>
    <row r="13" spans="1:19" s="14" customFormat="1" ht="33" customHeight="1">
      <c r="A13" s="84">
        <v>1</v>
      </c>
      <c r="B13" s="89" t="s">
        <v>15</v>
      </c>
      <c r="C13" s="85" t="s">
        <v>178</v>
      </c>
      <c r="D13" s="85">
        <v>32</v>
      </c>
      <c r="E13" s="59"/>
      <c r="F13" s="59"/>
      <c r="G13" s="59"/>
      <c r="H13" s="11"/>
      <c r="I13" s="11"/>
      <c r="J13" s="11"/>
      <c r="K13" s="12"/>
      <c r="L13" s="13"/>
      <c r="M13" s="12"/>
      <c r="N13" s="12"/>
      <c r="O13" s="12"/>
      <c r="P13" s="12"/>
      <c r="Q13" s="12"/>
      <c r="R13" s="12"/>
      <c r="S13" s="12"/>
    </row>
    <row r="14" spans="1:19" s="14" customFormat="1" ht="25.5">
      <c r="A14" s="84">
        <v>2</v>
      </c>
      <c r="B14" s="89" t="s">
        <v>16</v>
      </c>
      <c r="C14" s="85" t="s">
        <v>178</v>
      </c>
      <c r="D14" s="85">
        <v>11</v>
      </c>
      <c r="E14" s="59"/>
      <c r="F14" s="59"/>
      <c r="G14" s="59"/>
      <c r="H14" s="11"/>
      <c r="I14" s="11"/>
      <c r="J14" s="11"/>
      <c r="K14" s="12"/>
      <c r="L14" s="13"/>
      <c r="M14" s="12"/>
      <c r="N14" s="12"/>
      <c r="O14" s="12"/>
      <c r="P14" s="12"/>
      <c r="Q14" s="12"/>
      <c r="R14" s="12"/>
      <c r="S14" s="12"/>
    </row>
    <row r="15" spans="1:19" s="14" customFormat="1" ht="25.5">
      <c r="A15" s="84">
        <v>3</v>
      </c>
      <c r="B15" s="89" t="s">
        <v>17</v>
      </c>
      <c r="C15" s="85" t="s">
        <v>178</v>
      </c>
      <c r="D15" s="85">
        <v>12</v>
      </c>
      <c r="E15" s="59"/>
      <c r="F15" s="59"/>
      <c r="G15" s="59"/>
      <c r="H15" s="11"/>
      <c r="I15" s="11"/>
      <c r="J15" s="11"/>
      <c r="K15" s="12"/>
      <c r="L15" s="13"/>
      <c r="M15" s="12"/>
      <c r="N15" s="12"/>
      <c r="O15" s="12"/>
      <c r="P15" s="12"/>
      <c r="Q15" s="12"/>
      <c r="R15" s="12"/>
      <c r="S15" s="12"/>
    </row>
    <row r="16" spans="1:19" s="14" customFormat="1" ht="25.5">
      <c r="A16" s="84">
        <v>4</v>
      </c>
      <c r="B16" s="89" t="s">
        <v>131</v>
      </c>
      <c r="C16" s="85" t="s">
        <v>178</v>
      </c>
      <c r="D16" s="85">
        <v>24</v>
      </c>
      <c r="E16" s="59"/>
      <c r="F16" s="59"/>
      <c r="G16" s="59"/>
      <c r="H16" s="11"/>
      <c r="I16" s="11"/>
      <c r="J16" s="11"/>
      <c r="K16" s="12"/>
      <c r="L16" s="13"/>
      <c r="M16" s="12"/>
      <c r="N16" s="12"/>
      <c r="O16" s="12"/>
      <c r="P16" s="12"/>
      <c r="Q16" s="12"/>
      <c r="R16" s="12"/>
      <c r="S16" s="12"/>
    </row>
    <row r="17" spans="1:19" s="14" customFormat="1" ht="25.5">
      <c r="A17" s="84">
        <v>5</v>
      </c>
      <c r="B17" s="89" t="s">
        <v>18</v>
      </c>
      <c r="C17" s="85" t="s">
        <v>178</v>
      </c>
      <c r="D17" s="85">
        <v>32</v>
      </c>
      <c r="E17" s="59"/>
      <c r="F17" s="59"/>
      <c r="G17" s="59"/>
      <c r="H17" s="11"/>
      <c r="I17" s="11"/>
      <c r="J17" s="11"/>
      <c r="K17" s="12"/>
      <c r="L17" s="13"/>
      <c r="M17" s="12"/>
      <c r="N17" s="12"/>
      <c r="O17" s="12"/>
      <c r="P17" s="12"/>
      <c r="Q17" s="12"/>
      <c r="R17" s="12"/>
      <c r="S17" s="12"/>
    </row>
    <row r="18" spans="1:19" s="14" customFormat="1" ht="25.5">
      <c r="A18" s="84">
        <v>6</v>
      </c>
      <c r="B18" s="89" t="s">
        <v>19</v>
      </c>
      <c r="C18" s="85" t="s">
        <v>178</v>
      </c>
      <c r="D18" s="85">
        <v>11</v>
      </c>
      <c r="E18" s="59"/>
      <c r="F18" s="59"/>
      <c r="G18" s="59"/>
      <c r="H18" s="11"/>
      <c r="I18" s="11"/>
      <c r="J18" s="11"/>
      <c r="K18" s="12"/>
      <c r="L18" s="13"/>
      <c r="M18" s="12"/>
      <c r="N18" s="12"/>
      <c r="O18" s="12"/>
      <c r="P18" s="12"/>
      <c r="Q18" s="12"/>
      <c r="R18" s="12"/>
      <c r="S18" s="12"/>
    </row>
    <row r="19" spans="1:19" s="14" customFormat="1" ht="25.5">
      <c r="A19" s="84">
        <v>7</v>
      </c>
      <c r="B19" s="89" t="s">
        <v>20</v>
      </c>
      <c r="C19" s="85" t="s">
        <v>178</v>
      </c>
      <c r="D19" s="85">
        <v>12</v>
      </c>
      <c r="E19" s="59"/>
      <c r="F19" s="59"/>
      <c r="G19" s="59"/>
      <c r="H19" s="11"/>
      <c r="I19" s="11"/>
      <c r="J19" s="11"/>
      <c r="K19" s="12"/>
      <c r="L19" s="13"/>
      <c r="M19" s="12"/>
      <c r="N19" s="12"/>
      <c r="O19" s="12"/>
      <c r="P19" s="12"/>
      <c r="Q19" s="12"/>
      <c r="R19" s="12"/>
      <c r="S19" s="12"/>
    </row>
    <row r="20" spans="1:19" s="14" customFormat="1" ht="25.5">
      <c r="A20" s="84">
        <v>8</v>
      </c>
      <c r="B20" s="89" t="s">
        <v>192</v>
      </c>
      <c r="C20" s="85" t="s">
        <v>178</v>
      </c>
      <c r="D20" s="85">
        <v>16</v>
      </c>
      <c r="E20" s="59"/>
      <c r="F20" s="59"/>
      <c r="G20" s="59"/>
      <c r="H20" s="11"/>
      <c r="I20" s="11"/>
      <c r="J20" s="11"/>
      <c r="K20" s="12"/>
      <c r="L20" s="13"/>
      <c r="M20" s="12"/>
      <c r="N20" s="12"/>
      <c r="O20" s="12"/>
      <c r="P20" s="12"/>
      <c r="Q20" s="12"/>
      <c r="R20" s="12"/>
      <c r="S20" s="12"/>
    </row>
    <row r="21" spans="1:19" s="14" customFormat="1" ht="12.75">
      <c r="A21" s="84">
        <f>A20+1</f>
        <v>9</v>
      </c>
      <c r="B21" s="89" t="s">
        <v>21</v>
      </c>
      <c r="C21" s="85" t="s">
        <v>117</v>
      </c>
      <c r="D21" s="85">
        <v>1</v>
      </c>
      <c r="E21" s="59"/>
      <c r="F21" s="59"/>
      <c r="G21" s="59"/>
      <c r="H21" s="11"/>
      <c r="I21" s="11"/>
      <c r="J21" s="11"/>
      <c r="K21" s="12"/>
      <c r="L21" s="13"/>
      <c r="M21" s="12"/>
      <c r="N21" s="12"/>
      <c r="O21" s="12"/>
      <c r="P21" s="12"/>
      <c r="Q21" s="12"/>
      <c r="R21" s="12"/>
      <c r="S21" s="12"/>
    </row>
    <row r="22" spans="1:19" s="14" customFormat="1" ht="12.75">
      <c r="A22" s="84">
        <f aca="true" t="shared" si="0" ref="A22:A74">A21+1</f>
        <v>10</v>
      </c>
      <c r="B22" s="89" t="s">
        <v>22</v>
      </c>
      <c r="C22" s="85" t="s">
        <v>117</v>
      </c>
      <c r="D22" s="85">
        <v>1</v>
      </c>
      <c r="E22" s="59"/>
      <c r="F22" s="59"/>
      <c r="G22" s="59"/>
      <c r="H22" s="11"/>
      <c r="I22" s="11"/>
      <c r="J22" s="11"/>
      <c r="K22" s="12"/>
      <c r="L22" s="13"/>
      <c r="M22" s="12"/>
      <c r="N22" s="12"/>
      <c r="O22" s="12"/>
      <c r="P22" s="12"/>
      <c r="Q22" s="12"/>
      <c r="R22" s="12"/>
      <c r="S22" s="12"/>
    </row>
    <row r="23" spans="1:19" s="14" customFormat="1" ht="12.75">
      <c r="A23" s="84">
        <f t="shared" si="0"/>
        <v>11</v>
      </c>
      <c r="B23" s="89" t="s">
        <v>23</v>
      </c>
      <c r="C23" s="85" t="s">
        <v>118</v>
      </c>
      <c r="D23" s="85">
        <v>1</v>
      </c>
      <c r="E23" s="59"/>
      <c r="F23" s="59"/>
      <c r="G23" s="59"/>
      <c r="H23" s="11"/>
      <c r="I23" s="11"/>
      <c r="J23" s="11"/>
      <c r="K23" s="12"/>
      <c r="L23" s="13"/>
      <c r="M23" s="12"/>
      <c r="N23" s="12"/>
      <c r="O23" s="12"/>
      <c r="P23" s="12"/>
      <c r="Q23" s="12"/>
      <c r="R23" s="12"/>
      <c r="S23" s="12"/>
    </row>
    <row r="24" spans="1:19" s="14" customFormat="1" ht="12.75">
      <c r="A24" s="84">
        <f t="shared" si="0"/>
        <v>12</v>
      </c>
      <c r="B24" s="89" t="s">
        <v>24</v>
      </c>
      <c r="C24" s="85" t="s">
        <v>117</v>
      </c>
      <c r="D24" s="85">
        <v>1</v>
      </c>
      <c r="E24" s="59"/>
      <c r="F24" s="59"/>
      <c r="G24" s="59"/>
      <c r="H24" s="11"/>
      <c r="I24" s="11"/>
      <c r="J24" s="11"/>
      <c r="K24" s="12"/>
      <c r="L24" s="13"/>
      <c r="M24" s="12"/>
      <c r="N24" s="12"/>
      <c r="O24" s="12"/>
      <c r="P24" s="12"/>
      <c r="Q24" s="12"/>
      <c r="R24" s="12"/>
      <c r="S24" s="12"/>
    </row>
    <row r="25" spans="1:19" s="14" customFormat="1" ht="12.75">
      <c r="A25" s="101">
        <f t="shared" si="0"/>
        <v>13</v>
      </c>
      <c r="B25" s="69" t="s">
        <v>25</v>
      </c>
      <c r="C25" s="4" t="s">
        <v>117</v>
      </c>
      <c r="D25" s="4">
        <v>2</v>
      </c>
      <c r="E25" s="59"/>
      <c r="F25" s="59"/>
      <c r="G25" s="59"/>
      <c r="H25" s="11"/>
      <c r="I25" s="11"/>
      <c r="J25" s="11"/>
      <c r="K25" s="12"/>
      <c r="L25" s="13"/>
      <c r="M25" s="12"/>
      <c r="N25" s="12"/>
      <c r="O25" s="12"/>
      <c r="P25" s="12"/>
      <c r="Q25" s="12"/>
      <c r="R25" s="12"/>
      <c r="S25" s="12"/>
    </row>
    <row r="26" spans="1:19" s="14" customFormat="1" ht="12.75">
      <c r="A26" s="101">
        <f t="shared" si="0"/>
        <v>14</v>
      </c>
      <c r="B26" s="69" t="s">
        <v>26</v>
      </c>
      <c r="C26" s="4" t="s">
        <v>117</v>
      </c>
      <c r="D26" s="4">
        <v>2</v>
      </c>
      <c r="E26" s="59"/>
      <c r="F26" s="59"/>
      <c r="G26" s="59"/>
      <c r="H26" s="11"/>
      <c r="I26" s="11"/>
      <c r="J26" s="11"/>
      <c r="K26" s="12"/>
      <c r="L26" s="13"/>
      <c r="M26" s="12"/>
      <c r="N26" s="12"/>
      <c r="O26" s="12"/>
      <c r="P26" s="12"/>
      <c r="Q26" s="12"/>
      <c r="R26" s="12"/>
      <c r="S26" s="12"/>
    </row>
    <row r="27" spans="1:19" s="14" customFormat="1" ht="12.75">
      <c r="A27" s="84">
        <f t="shared" si="0"/>
        <v>15</v>
      </c>
      <c r="B27" s="89" t="s">
        <v>27</v>
      </c>
      <c r="C27" s="85" t="s">
        <v>117</v>
      </c>
      <c r="D27" s="85">
        <v>1</v>
      </c>
      <c r="E27" s="59"/>
      <c r="F27" s="59"/>
      <c r="G27" s="59"/>
      <c r="H27" s="11"/>
      <c r="I27" s="11"/>
      <c r="J27" s="11"/>
      <c r="K27" s="12"/>
      <c r="L27" s="13"/>
      <c r="M27" s="12"/>
      <c r="N27" s="12"/>
      <c r="O27" s="12"/>
      <c r="P27" s="12"/>
      <c r="Q27" s="12"/>
      <c r="R27" s="12"/>
      <c r="S27" s="12"/>
    </row>
    <row r="28" spans="1:19" s="14" customFormat="1" ht="13.5" customHeight="1">
      <c r="A28" s="84">
        <f t="shared" si="0"/>
        <v>16</v>
      </c>
      <c r="B28" s="89" t="s">
        <v>28</v>
      </c>
      <c r="C28" s="85" t="s">
        <v>117</v>
      </c>
      <c r="D28" s="85">
        <v>4</v>
      </c>
      <c r="E28" s="59"/>
      <c r="F28" s="59"/>
      <c r="G28" s="59"/>
      <c r="H28" s="11"/>
      <c r="I28" s="11"/>
      <c r="J28" s="11"/>
      <c r="K28" s="12"/>
      <c r="L28" s="13"/>
      <c r="M28" s="12"/>
      <c r="N28" s="12"/>
      <c r="O28" s="12"/>
      <c r="P28" s="12"/>
      <c r="Q28" s="12"/>
      <c r="R28" s="12"/>
      <c r="S28" s="12"/>
    </row>
    <row r="29" spans="1:19" s="14" customFormat="1" ht="12.75">
      <c r="A29" s="84">
        <f t="shared" si="0"/>
        <v>17</v>
      </c>
      <c r="B29" s="89" t="s">
        <v>193</v>
      </c>
      <c r="C29" s="85" t="s">
        <v>117</v>
      </c>
      <c r="D29" s="85">
        <v>7</v>
      </c>
      <c r="E29" s="59"/>
      <c r="F29" s="59"/>
      <c r="G29" s="59"/>
      <c r="H29" s="11"/>
      <c r="I29" s="11"/>
      <c r="J29" s="11"/>
      <c r="K29" s="12"/>
      <c r="L29" s="13"/>
      <c r="M29" s="12"/>
      <c r="N29" s="12"/>
      <c r="O29" s="12"/>
      <c r="P29" s="12"/>
      <c r="Q29" s="12"/>
      <c r="R29" s="12"/>
      <c r="S29" s="12"/>
    </row>
    <row r="30" spans="1:19" s="14" customFormat="1" ht="12.75">
      <c r="A30" s="84">
        <f t="shared" si="0"/>
        <v>18</v>
      </c>
      <c r="B30" s="89" t="s">
        <v>29</v>
      </c>
      <c r="C30" s="85" t="s">
        <v>117</v>
      </c>
      <c r="D30" s="85">
        <v>1</v>
      </c>
      <c r="E30" s="59"/>
      <c r="F30" s="59"/>
      <c r="G30" s="59"/>
      <c r="H30" s="11"/>
      <c r="I30" s="11"/>
      <c r="J30" s="11"/>
      <c r="K30" s="12"/>
      <c r="L30" s="13"/>
      <c r="M30" s="12"/>
      <c r="N30" s="12"/>
      <c r="O30" s="12"/>
      <c r="P30" s="12"/>
      <c r="Q30" s="12"/>
      <c r="R30" s="12"/>
      <c r="S30" s="12"/>
    </row>
    <row r="31" spans="1:19" s="14" customFormat="1" ht="12.75">
      <c r="A31" s="84">
        <f t="shared" si="0"/>
        <v>19</v>
      </c>
      <c r="B31" s="89" t="s">
        <v>132</v>
      </c>
      <c r="C31" s="85" t="s">
        <v>117</v>
      </c>
      <c r="D31" s="85">
        <v>8</v>
      </c>
      <c r="E31" s="59"/>
      <c r="F31" s="59"/>
      <c r="G31" s="59"/>
      <c r="H31" s="11"/>
      <c r="I31" s="11"/>
      <c r="J31" s="11"/>
      <c r="K31" s="12"/>
      <c r="L31" s="13"/>
      <c r="M31" s="12"/>
      <c r="N31" s="12"/>
      <c r="O31" s="12"/>
      <c r="P31" s="12"/>
      <c r="Q31" s="12"/>
      <c r="R31" s="12"/>
      <c r="S31" s="12"/>
    </row>
    <row r="32" spans="1:19" s="14" customFormat="1" ht="12.75">
      <c r="A32" s="84">
        <f t="shared" si="0"/>
        <v>20</v>
      </c>
      <c r="B32" s="89" t="s">
        <v>133</v>
      </c>
      <c r="C32" s="85" t="s">
        <v>117</v>
      </c>
      <c r="D32" s="85">
        <v>8</v>
      </c>
      <c r="E32" s="59"/>
      <c r="F32" s="59"/>
      <c r="G32" s="59"/>
      <c r="H32" s="11"/>
      <c r="I32" s="11"/>
      <c r="J32" s="11"/>
      <c r="K32" s="12"/>
      <c r="L32" s="13"/>
      <c r="M32" s="12"/>
      <c r="N32" s="12"/>
      <c r="O32" s="12"/>
      <c r="P32" s="12"/>
      <c r="Q32" s="12"/>
      <c r="R32" s="12"/>
      <c r="S32" s="12"/>
    </row>
    <row r="33" spans="1:19" s="14" customFormat="1" ht="25.5">
      <c r="A33" s="84">
        <f t="shared" si="0"/>
        <v>21</v>
      </c>
      <c r="B33" s="89" t="s">
        <v>30</v>
      </c>
      <c r="C33" s="85" t="s">
        <v>119</v>
      </c>
      <c r="D33" s="85">
        <v>1</v>
      </c>
      <c r="E33" s="59"/>
      <c r="F33" s="59"/>
      <c r="G33" s="59"/>
      <c r="H33" s="11"/>
      <c r="I33" s="11"/>
      <c r="J33" s="11"/>
      <c r="K33" s="12"/>
      <c r="L33" s="13"/>
      <c r="M33" s="12"/>
      <c r="N33" s="12"/>
      <c r="O33" s="12"/>
      <c r="P33" s="12"/>
      <c r="Q33" s="12"/>
      <c r="R33" s="12"/>
      <c r="S33" s="12"/>
    </row>
    <row r="34" spans="1:19" s="14" customFormat="1" ht="12.75">
      <c r="A34" s="84">
        <f t="shared" si="0"/>
        <v>22</v>
      </c>
      <c r="B34" s="69" t="s">
        <v>120</v>
      </c>
      <c r="C34" s="4" t="s">
        <v>149</v>
      </c>
      <c r="D34" s="4">
        <v>79</v>
      </c>
      <c r="E34" s="59"/>
      <c r="F34" s="59"/>
      <c r="G34" s="59"/>
      <c r="H34" s="11"/>
      <c r="I34" s="11"/>
      <c r="J34" s="11"/>
      <c r="K34" s="12"/>
      <c r="L34" s="13"/>
      <c r="M34" s="12"/>
      <c r="N34" s="12"/>
      <c r="O34" s="12"/>
      <c r="P34" s="12"/>
      <c r="Q34" s="12"/>
      <c r="R34" s="12"/>
      <c r="S34" s="12"/>
    </row>
    <row r="35" spans="1:19" s="14" customFormat="1" ht="12.75">
      <c r="A35" s="84">
        <f t="shared" si="0"/>
        <v>23</v>
      </c>
      <c r="B35" s="89" t="s">
        <v>121</v>
      </c>
      <c r="C35" s="85" t="s">
        <v>134</v>
      </c>
      <c r="D35" s="85">
        <v>9.9</v>
      </c>
      <c r="E35" s="59"/>
      <c r="F35" s="59"/>
      <c r="G35" s="59"/>
      <c r="H35" s="11"/>
      <c r="I35" s="11"/>
      <c r="J35" s="11"/>
      <c r="K35" s="12"/>
      <c r="L35" s="13"/>
      <c r="M35" s="12"/>
      <c r="N35" s="12"/>
      <c r="O35" s="12"/>
      <c r="P35" s="12"/>
      <c r="Q35" s="12"/>
      <c r="R35" s="12"/>
      <c r="S35" s="12"/>
    </row>
    <row r="36" spans="1:19" s="14" customFormat="1" ht="12.75">
      <c r="A36" s="105">
        <f t="shared" si="0"/>
        <v>24</v>
      </c>
      <c r="B36" s="154" t="s">
        <v>135</v>
      </c>
      <c r="C36" s="107"/>
      <c r="D36" s="107"/>
      <c r="E36" s="155"/>
      <c r="F36" s="155"/>
      <c r="G36" s="155"/>
      <c r="H36" s="11"/>
      <c r="I36" s="11"/>
      <c r="J36" s="11"/>
      <c r="K36" s="12"/>
      <c r="L36" s="13"/>
      <c r="M36" s="12"/>
      <c r="N36" s="12"/>
      <c r="O36" s="12"/>
      <c r="P36" s="12"/>
      <c r="Q36" s="12"/>
      <c r="R36" s="12"/>
      <c r="S36" s="12"/>
    </row>
    <row r="37" spans="1:19" s="14" customFormat="1" ht="25.5">
      <c r="A37" s="84">
        <f t="shared" si="0"/>
        <v>25</v>
      </c>
      <c r="B37" s="89" t="s">
        <v>131</v>
      </c>
      <c r="C37" s="85" t="s">
        <v>149</v>
      </c>
      <c r="D37" s="85">
        <v>26</v>
      </c>
      <c r="E37" s="59"/>
      <c r="F37" s="59"/>
      <c r="G37" s="59"/>
      <c r="H37" s="11"/>
      <c r="I37" s="11"/>
      <c r="J37" s="11"/>
      <c r="K37" s="12"/>
      <c r="L37" s="13"/>
      <c r="M37" s="12"/>
      <c r="N37" s="12"/>
      <c r="O37" s="12"/>
      <c r="P37" s="12"/>
      <c r="Q37" s="12"/>
      <c r="R37" s="12"/>
      <c r="S37" s="12"/>
    </row>
    <row r="38" spans="1:19" s="14" customFormat="1" ht="25.5">
      <c r="A38" s="84">
        <f t="shared" si="0"/>
        <v>26</v>
      </c>
      <c r="B38" s="89" t="s">
        <v>192</v>
      </c>
      <c r="C38" s="85" t="s">
        <v>149</v>
      </c>
      <c r="D38" s="85">
        <v>18</v>
      </c>
      <c r="E38" s="59"/>
      <c r="F38" s="59"/>
      <c r="G38" s="59"/>
      <c r="H38" s="11"/>
      <c r="I38" s="11"/>
      <c r="J38" s="11"/>
      <c r="K38" s="12"/>
      <c r="L38" s="13"/>
      <c r="M38" s="12"/>
      <c r="N38" s="12"/>
      <c r="O38" s="12"/>
      <c r="P38" s="12"/>
      <c r="Q38" s="12"/>
      <c r="R38" s="12"/>
      <c r="S38" s="12"/>
    </row>
    <row r="39" spans="1:19" s="14" customFormat="1" ht="12.75">
      <c r="A39" s="84">
        <f t="shared" si="0"/>
        <v>27</v>
      </c>
      <c r="B39" s="89" t="s">
        <v>193</v>
      </c>
      <c r="C39" s="85" t="s">
        <v>117</v>
      </c>
      <c r="D39" s="85">
        <v>3</v>
      </c>
      <c r="E39" s="59"/>
      <c r="F39" s="59"/>
      <c r="G39" s="59"/>
      <c r="H39" s="11"/>
      <c r="I39" s="11"/>
      <c r="J39" s="11"/>
      <c r="K39" s="12"/>
      <c r="L39" s="13"/>
      <c r="M39" s="12"/>
      <c r="N39" s="12"/>
      <c r="O39" s="12"/>
      <c r="P39" s="12"/>
      <c r="Q39" s="12"/>
      <c r="R39" s="12"/>
      <c r="S39" s="12"/>
    </row>
    <row r="40" spans="1:19" s="14" customFormat="1" ht="12.75">
      <c r="A40" s="84">
        <f t="shared" si="0"/>
        <v>28</v>
      </c>
      <c r="B40" s="89" t="s">
        <v>132</v>
      </c>
      <c r="C40" s="85" t="s">
        <v>117</v>
      </c>
      <c r="D40" s="85">
        <v>8</v>
      </c>
      <c r="E40" s="59"/>
      <c r="F40" s="59"/>
      <c r="G40" s="59"/>
      <c r="H40" s="11"/>
      <c r="I40" s="11"/>
      <c r="J40" s="11"/>
      <c r="K40" s="12"/>
      <c r="L40" s="13"/>
      <c r="M40" s="12"/>
      <c r="N40" s="12"/>
      <c r="O40" s="12"/>
      <c r="P40" s="12"/>
      <c r="Q40" s="12"/>
      <c r="R40" s="12"/>
      <c r="S40" s="12"/>
    </row>
    <row r="41" spans="1:19" s="14" customFormat="1" ht="12.75">
      <c r="A41" s="84">
        <f t="shared" si="0"/>
        <v>29</v>
      </c>
      <c r="B41" s="89" t="s">
        <v>133</v>
      </c>
      <c r="C41" s="85" t="s">
        <v>117</v>
      </c>
      <c r="D41" s="85">
        <v>8</v>
      </c>
      <c r="E41" s="59"/>
      <c r="F41" s="59"/>
      <c r="G41" s="59"/>
      <c r="H41" s="11"/>
      <c r="I41" s="11"/>
      <c r="J41" s="11"/>
      <c r="K41" s="12"/>
      <c r="L41" s="13"/>
      <c r="M41" s="12"/>
      <c r="N41" s="12"/>
      <c r="O41" s="12"/>
      <c r="P41" s="12"/>
      <c r="Q41" s="12"/>
      <c r="R41" s="12"/>
      <c r="S41" s="12"/>
    </row>
    <row r="42" spans="1:19" s="14" customFormat="1" ht="13.5" customHeight="1">
      <c r="A42" s="84">
        <f t="shared" si="0"/>
        <v>30</v>
      </c>
      <c r="B42" s="89" t="s">
        <v>136</v>
      </c>
      <c r="C42" s="85" t="s">
        <v>117</v>
      </c>
      <c r="D42" s="85">
        <v>5</v>
      </c>
      <c r="E42" s="59"/>
      <c r="F42" s="59"/>
      <c r="G42" s="59"/>
      <c r="H42" s="11"/>
      <c r="I42" s="11"/>
      <c r="J42" s="11"/>
      <c r="K42" s="12"/>
      <c r="L42" s="13"/>
      <c r="M42" s="12"/>
      <c r="N42" s="12"/>
      <c r="O42" s="12"/>
      <c r="P42" s="12"/>
      <c r="Q42" s="12"/>
      <c r="R42" s="12"/>
      <c r="S42" s="12"/>
    </row>
    <row r="43" spans="1:19" s="14" customFormat="1" ht="12.75">
      <c r="A43" s="84">
        <f t="shared" si="0"/>
        <v>31</v>
      </c>
      <c r="B43" s="89" t="s">
        <v>31</v>
      </c>
      <c r="C43" s="85" t="s">
        <v>117</v>
      </c>
      <c r="D43" s="85">
        <v>1</v>
      </c>
      <c r="E43" s="59"/>
      <c r="F43" s="59"/>
      <c r="G43" s="59"/>
      <c r="H43" s="11"/>
      <c r="I43" s="11"/>
      <c r="J43" s="11"/>
      <c r="K43" s="12"/>
      <c r="L43" s="13"/>
      <c r="M43" s="12"/>
      <c r="N43" s="12"/>
      <c r="O43" s="12"/>
      <c r="P43" s="12"/>
      <c r="Q43" s="12"/>
      <c r="R43" s="12"/>
      <c r="S43" s="12"/>
    </row>
    <row r="44" spans="1:19" s="14" customFormat="1" ht="13.5" customHeight="1">
      <c r="A44" s="101">
        <f t="shared" si="0"/>
        <v>32</v>
      </c>
      <c r="B44" s="69" t="s">
        <v>212</v>
      </c>
      <c r="C44" s="4" t="s">
        <v>117</v>
      </c>
      <c r="D44" s="4">
        <v>2</v>
      </c>
      <c r="E44" s="59"/>
      <c r="F44" s="59"/>
      <c r="G44" s="59"/>
      <c r="H44" s="11"/>
      <c r="I44" s="11"/>
      <c r="J44" s="11"/>
      <c r="K44" s="12"/>
      <c r="L44" s="13"/>
      <c r="M44" s="12"/>
      <c r="N44" s="12"/>
      <c r="O44" s="12"/>
      <c r="P44" s="12"/>
      <c r="Q44" s="12"/>
      <c r="R44" s="12"/>
      <c r="S44" s="12"/>
    </row>
    <row r="45" spans="1:19" s="14" customFormat="1" ht="12.75">
      <c r="A45" s="84">
        <f t="shared" si="0"/>
        <v>33</v>
      </c>
      <c r="B45" s="89" t="s">
        <v>32</v>
      </c>
      <c r="C45" s="85" t="s">
        <v>117</v>
      </c>
      <c r="D45" s="85">
        <v>2</v>
      </c>
      <c r="E45" s="59"/>
      <c r="F45" s="59"/>
      <c r="G45" s="59"/>
      <c r="H45" s="11"/>
      <c r="I45" s="11"/>
      <c r="J45" s="11"/>
      <c r="K45" s="12"/>
      <c r="L45" s="13"/>
      <c r="M45" s="12"/>
      <c r="N45" s="12"/>
      <c r="O45" s="12"/>
      <c r="P45" s="12"/>
      <c r="Q45" s="12"/>
      <c r="R45" s="12"/>
      <c r="S45" s="12"/>
    </row>
    <row r="46" spans="1:19" s="14" customFormat="1" ht="12.75">
      <c r="A46" s="84">
        <f t="shared" si="0"/>
        <v>34</v>
      </c>
      <c r="B46" s="89" t="s">
        <v>33</v>
      </c>
      <c r="C46" s="85" t="s">
        <v>117</v>
      </c>
      <c r="D46" s="85">
        <v>1</v>
      </c>
      <c r="E46" s="59"/>
      <c r="F46" s="59"/>
      <c r="G46" s="59"/>
      <c r="H46" s="11"/>
      <c r="I46" s="11"/>
      <c r="J46" s="11"/>
      <c r="K46" s="12"/>
      <c r="L46" s="13"/>
      <c r="M46" s="12"/>
      <c r="N46" s="12"/>
      <c r="O46" s="12"/>
      <c r="P46" s="12"/>
      <c r="Q46" s="12"/>
      <c r="R46" s="12"/>
      <c r="S46" s="12"/>
    </row>
    <row r="47" spans="1:19" s="14" customFormat="1" ht="12.75">
      <c r="A47" s="84">
        <f t="shared" si="0"/>
        <v>35</v>
      </c>
      <c r="B47" s="89" t="s">
        <v>120</v>
      </c>
      <c r="C47" s="85" t="s">
        <v>178</v>
      </c>
      <c r="D47" s="85">
        <v>33</v>
      </c>
      <c r="E47" s="59"/>
      <c r="F47" s="59"/>
      <c r="G47" s="59"/>
      <c r="H47" s="11"/>
      <c r="I47" s="11"/>
      <c r="J47" s="11"/>
      <c r="K47" s="12"/>
      <c r="L47" s="13"/>
      <c r="M47" s="12"/>
      <c r="N47" s="12"/>
      <c r="O47" s="12"/>
      <c r="P47" s="12"/>
      <c r="Q47" s="12"/>
      <c r="R47" s="12"/>
      <c r="S47" s="12"/>
    </row>
    <row r="48" spans="1:19" s="14" customFormat="1" ht="13.5" customHeight="1">
      <c r="A48" s="84">
        <f t="shared" si="0"/>
        <v>36</v>
      </c>
      <c r="B48" s="89" t="s">
        <v>121</v>
      </c>
      <c r="C48" s="85" t="s">
        <v>134</v>
      </c>
      <c r="D48" s="85">
        <v>3.3</v>
      </c>
      <c r="E48" s="59"/>
      <c r="F48" s="59"/>
      <c r="G48" s="59"/>
      <c r="H48" s="11"/>
      <c r="I48" s="11"/>
      <c r="J48" s="11"/>
      <c r="K48" s="12"/>
      <c r="L48" s="13"/>
      <c r="M48" s="12"/>
      <c r="N48" s="12"/>
      <c r="O48" s="12"/>
      <c r="P48" s="12"/>
      <c r="Q48" s="12"/>
      <c r="R48" s="12"/>
      <c r="S48" s="12"/>
    </row>
    <row r="49" spans="1:19" s="14" customFormat="1" ht="38.25">
      <c r="A49" s="84">
        <f t="shared" si="0"/>
        <v>37</v>
      </c>
      <c r="B49" s="89" t="s">
        <v>34</v>
      </c>
      <c r="C49" s="85" t="s">
        <v>119</v>
      </c>
      <c r="D49" s="91">
        <v>16</v>
      </c>
      <c r="E49" s="59"/>
      <c r="F49" s="59"/>
      <c r="G49" s="59"/>
      <c r="H49" s="11"/>
      <c r="I49" s="11"/>
      <c r="J49" s="11"/>
      <c r="K49" s="12"/>
      <c r="L49" s="13"/>
      <c r="M49" s="12"/>
      <c r="N49" s="12"/>
      <c r="O49" s="12"/>
      <c r="P49" s="12"/>
      <c r="Q49" s="12"/>
      <c r="R49" s="12"/>
      <c r="S49" s="12"/>
    </row>
    <row r="50" spans="1:19" s="14" customFormat="1" ht="12.75">
      <c r="A50" s="105">
        <f t="shared" si="0"/>
        <v>38</v>
      </c>
      <c r="B50" s="154" t="s">
        <v>122</v>
      </c>
      <c r="C50" s="107"/>
      <c r="D50" s="107"/>
      <c r="E50" s="155"/>
      <c r="F50" s="155"/>
      <c r="G50" s="155"/>
      <c r="H50" s="11"/>
      <c r="I50" s="11"/>
      <c r="J50" s="11"/>
      <c r="K50" s="12"/>
      <c r="L50" s="13"/>
      <c r="M50" s="12"/>
      <c r="N50" s="12"/>
      <c r="O50" s="12"/>
      <c r="P50" s="12"/>
      <c r="Q50" s="12"/>
      <c r="R50" s="12"/>
      <c r="S50" s="12"/>
    </row>
    <row r="51" spans="1:19" s="14" customFormat="1" ht="25.5">
      <c r="A51" s="84">
        <f t="shared" si="0"/>
        <v>39</v>
      </c>
      <c r="B51" s="89" t="s">
        <v>194</v>
      </c>
      <c r="C51" s="85" t="s">
        <v>178</v>
      </c>
      <c r="D51" s="85">
        <v>34</v>
      </c>
      <c r="E51" s="59"/>
      <c r="F51" s="59"/>
      <c r="G51" s="59"/>
      <c r="H51" s="11"/>
      <c r="I51" s="11"/>
      <c r="J51" s="11"/>
      <c r="K51" s="12"/>
      <c r="L51" s="13"/>
      <c r="M51" s="12"/>
      <c r="N51" s="12"/>
      <c r="O51" s="12"/>
      <c r="P51" s="12"/>
      <c r="Q51" s="12"/>
      <c r="R51" s="12"/>
      <c r="S51" s="12"/>
    </row>
    <row r="52" spans="1:19" s="14" customFormat="1" ht="25.5">
      <c r="A52" s="84">
        <f t="shared" si="0"/>
        <v>40</v>
      </c>
      <c r="B52" s="89" t="s">
        <v>195</v>
      </c>
      <c r="C52" s="85" t="s">
        <v>178</v>
      </c>
      <c r="D52" s="85">
        <v>20</v>
      </c>
      <c r="E52" s="59"/>
      <c r="F52" s="59"/>
      <c r="G52" s="59"/>
      <c r="H52" s="11"/>
      <c r="I52" s="11"/>
      <c r="J52" s="11"/>
      <c r="K52" s="12"/>
      <c r="L52" s="13"/>
      <c r="M52" s="12"/>
      <c r="N52" s="12"/>
      <c r="O52" s="12"/>
      <c r="P52" s="12"/>
      <c r="Q52" s="12"/>
      <c r="R52" s="12"/>
      <c r="S52" s="12"/>
    </row>
    <row r="53" spans="1:19" s="14" customFormat="1" ht="12.75">
      <c r="A53" s="84">
        <f t="shared" si="0"/>
        <v>41</v>
      </c>
      <c r="B53" s="89" t="s">
        <v>124</v>
      </c>
      <c r="C53" s="85" t="s">
        <v>117</v>
      </c>
      <c r="D53" s="85">
        <f>D54+D55+D56+D57+D58+D59+D60+D61+D62+D63+D64</f>
        <v>75</v>
      </c>
      <c r="E53" s="59"/>
      <c r="F53" s="59"/>
      <c r="G53" s="59"/>
      <c r="H53" s="11"/>
      <c r="I53" s="11"/>
      <c r="J53" s="11"/>
      <c r="K53" s="12"/>
      <c r="L53" s="13"/>
      <c r="M53" s="12"/>
      <c r="N53" s="12"/>
      <c r="O53" s="12"/>
      <c r="P53" s="12"/>
      <c r="Q53" s="12"/>
      <c r="R53" s="12"/>
      <c r="S53" s="12"/>
    </row>
    <row r="54" spans="1:19" s="14" customFormat="1" ht="13.5" customHeight="1">
      <c r="A54" s="84">
        <f t="shared" si="0"/>
        <v>42</v>
      </c>
      <c r="B54" s="97" t="s">
        <v>35</v>
      </c>
      <c r="C54" s="85" t="s">
        <v>117</v>
      </c>
      <c r="D54" s="85">
        <v>1</v>
      </c>
      <c r="E54" s="59"/>
      <c r="F54" s="59"/>
      <c r="G54" s="59"/>
      <c r="H54" s="11"/>
      <c r="I54" s="11"/>
      <c r="J54" s="11"/>
      <c r="K54" s="12"/>
      <c r="L54" s="13"/>
      <c r="M54" s="12"/>
      <c r="N54" s="12"/>
      <c r="O54" s="12"/>
      <c r="P54" s="12"/>
      <c r="Q54" s="12"/>
      <c r="R54" s="12"/>
      <c r="S54" s="12"/>
    </row>
    <row r="55" spans="1:19" s="14" customFormat="1" ht="12.75">
      <c r="A55" s="84">
        <f t="shared" si="0"/>
        <v>43</v>
      </c>
      <c r="B55" s="92" t="s">
        <v>137</v>
      </c>
      <c r="C55" s="85" t="s">
        <v>117</v>
      </c>
      <c r="D55" s="85">
        <v>25</v>
      </c>
      <c r="E55" s="59"/>
      <c r="F55" s="59"/>
      <c r="G55" s="59"/>
      <c r="H55" s="11"/>
      <c r="I55" s="11"/>
      <c r="J55" s="11"/>
      <c r="K55" s="12"/>
      <c r="L55" s="13"/>
      <c r="M55" s="12"/>
      <c r="N55" s="12"/>
      <c r="O55" s="12"/>
      <c r="P55" s="12"/>
      <c r="Q55" s="12"/>
      <c r="R55" s="12"/>
      <c r="S55" s="12"/>
    </row>
    <row r="56" spans="1:19" s="14" customFormat="1" ht="12.75">
      <c r="A56" s="84">
        <f t="shared" si="0"/>
        <v>44</v>
      </c>
      <c r="B56" s="92" t="s">
        <v>138</v>
      </c>
      <c r="C56" s="85" t="s">
        <v>117</v>
      </c>
      <c r="D56" s="85">
        <v>19</v>
      </c>
      <c r="E56" s="59"/>
      <c r="F56" s="59"/>
      <c r="G56" s="59"/>
      <c r="H56" s="11"/>
      <c r="I56" s="11"/>
      <c r="J56" s="11"/>
      <c r="K56" s="12"/>
      <c r="L56" s="13"/>
      <c r="M56" s="12"/>
      <c r="N56" s="12"/>
      <c r="O56" s="12"/>
      <c r="P56" s="12"/>
      <c r="Q56" s="12"/>
      <c r="R56" s="12"/>
      <c r="S56" s="12"/>
    </row>
    <row r="57" spans="1:19" s="14" customFormat="1" ht="13.5" customHeight="1">
      <c r="A57" s="84">
        <f t="shared" si="0"/>
        <v>45</v>
      </c>
      <c r="B57" s="97" t="s">
        <v>139</v>
      </c>
      <c r="C57" s="85" t="s">
        <v>117</v>
      </c>
      <c r="D57" s="85">
        <v>4</v>
      </c>
      <c r="E57" s="59"/>
      <c r="F57" s="59"/>
      <c r="G57" s="59"/>
      <c r="H57" s="11"/>
      <c r="I57" s="11"/>
      <c r="J57" s="11"/>
      <c r="K57" s="12"/>
      <c r="L57" s="13"/>
      <c r="M57" s="12"/>
      <c r="N57" s="12"/>
      <c r="O57" s="12"/>
      <c r="P57" s="12"/>
      <c r="Q57" s="12"/>
      <c r="R57" s="12"/>
      <c r="S57" s="12"/>
    </row>
    <row r="58" spans="1:19" s="14" customFormat="1" ht="13.5" customHeight="1">
      <c r="A58" s="84">
        <f t="shared" si="0"/>
        <v>46</v>
      </c>
      <c r="B58" s="97" t="s">
        <v>140</v>
      </c>
      <c r="C58" s="85" t="s">
        <v>117</v>
      </c>
      <c r="D58" s="85">
        <v>7</v>
      </c>
      <c r="E58" s="59"/>
      <c r="F58" s="59"/>
      <c r="G58" s="59"/>
      <c r="H58" s="11"/>
      <c r="I58" s="11"/>
      <c r="J58" s="11"/>
      <c r="K58" s="12"/>
      <c r="L58" s="13"/>
      <c r="M58" s="12"/>
      <c r="N58" s="12"/>
      <c r="O58" s="12"/>
      <c r="P58" s="12"/>
      <c r="Q58" s="12"/>
      <c r="R58" s="12"/>
      <c r="S58" s="12"/>
    </row>
    <row r="59" spans="1:19" s="14" customFormat="1" ht="13.5" customHeight="1">
      <c r="A59" s="84">
        <f t="shared" si="0"/>
        <v>47</v>
      </c>
      <c r="B59" s="97" t="s">
        <v>141</v>
      </c>
      <c r="C59" s="85" t="s">
        <v>117</v>
      </c>
      <c r="D59" s="85">
        <v>7</v>
      </c>
      <c r="E59" s="59"/>
      <c r="F59" s="59"/>
      <c r="G59" s="59"/>
      <c r="H59" s="11"/>
      <c r="I59" s="11"/>
      <c r="J59" s="11"/>
      <c r="K59" s="12"/>
      <c r="L59" s="13"/>
      <c r="M59" s="12"/>
      <c r="N59" s="12"/>
      <c r="O59" s="12"/>
      <c r="P59" s="12"/>
      <c r="Q59" s="12"/>
      <c r="R59" s="12"/>
      <c r="S59" s="12"/>
    </row>
    <row r="60" spans="1:19" s="14" customFormat="1" ht="13.5" customHeight="1">
      <c r="A60" s="101">
        <f t="shared" si="0"/>
        <v>48</v>
      </c>
      <c r="B60" s="72" t="s">
        <v>142</v>
      </c>
      <c r="C60" s="4" t="s">
        <v>117</v>
      </c>
      <c r="D60" s="4">
        <v>5</v>
      </c>
      <c r="E60" s="59"/>
      <c r="F60" s="59"/>
      <c r="G60" s="59"/>
      <c r="H60" s="11"/>
      <c r="I60" s="11"/>
      <c r="J60" s="11"/>
      <c r="K60" s="12"/>
      <c r="L60" s="13"/>
      <c r="M60" s="12"/>
      <c r="N60" s="12"/>
      <c r="O60" s="12"/>
      <c r="P60" s="12"/>
      <c r="Q60" s="12"/>
      <c r="R60" s="12"/>
      <c r="S60" s="12"/>
    </row>
    <row r="61" spans="1:19" s="14" customFormat="1" ht="13.5" customHeight="1">
      <c r="A61" s="101">
        <f t="shared" si="0"/>
        <v>49</v>
      </c>
      <c r="B61" s="72" t="s">
        <v>36</v>
      </c>
      <c r="C61" s="4" t="s">
        <v>117</v>
      </c>
      <c r="D61" s="4">
        <v>1</v>
      </c>
      <c r="E61" s="59"/>
      <c r="F61" s="59"/>
      <c r="G61" s="59"/>
      <c r="H61" s="11"/>
      <c r="I61" s="11"/>
      <c r="J61" s="11"/>
      <c r="K61" s="12"/>
      <c r="L61" s="13"/>
      <c r="M61" s="12"/>
      <c r="N61" s="12"/>
      <c r="O61" s="12"/>
      <c r="P61" s="12"/>
      <c r="Q61" s="12"/>
      <c r="R61" s="12"/>
      <c r="S61" s="12"/>
    </row>
    <row r="62" spans="1:19" s="14" customFormat="1" ht="13.5" customHeight="1">
      <c r="A62" s="84">
        <f t="shared" si="0"/>
        <v>50</v>
      </c>
      <c r="B62" s="72" t="s">
        <v>37</v>
      </c>
      <c r="C62" s="4" t="s">
        <v>117</v>
      </c>
      <c r="D62" s="4">
        <v>2</v>
      </c>
      <c r="E62" s="59"/>
      <c r="F62" s="59"/>
      <c r="G62" s="59"/>
      <c r="H62" s="11"/>
      <c r="I62" s="11"/>
      <c r="J62" s="11"/>
      <c r="K62" s="12"/>
      <c r="L62" s="13"/>
      <c r="M62" s="12"/>
      <c r="N62" s="12"/>
      <c r="O62" s="12"/>
      <c r="P62" s="12"/>
      <c r="Q62" s="12"/>
      <c r="R62" s="12"/>
      <c r="S62" s="12"/>
    </row>
    <row r="63" spans="1:19" s="14" customFormat="1" ht="13.5" customHeight="1">
      <c r="A63" s="84">
        <f t="shared" si="0"/>
        <v>51</v>
      </c>
      <c r="B63" s="92" t="s">
        <v>38</v>
      </c>
      <c r="C63" s="85" t="s">
        <v>117</v>
      </c>
      <c r="D63" s="85">
        <v>3</v>
      </c>
      <c r="E63" s="59"/>
      <c r="F63" s="59"/>
      <c r="G63" s="59"/>
      <c r="H63" s="11"/>
      <c r="I63" s="11"/>
      <c r="J63" s="11"/>
      <c r="K63" s="12"/>
      <c r="L63" s="13"/>
      <c r="M63" s="12"/>
      <c r="N63" s="12"/>
      <c r="O63" s="12"/>
      <c r="P63" s="12"/>
      <c r="Q63" s="12"/>
      <c r="R63" s="12"/>
      <c r="S63" s="12"/>
    </row>
    <row r="64" spans="1:19" s="14" customFormat="1" ht="13.5" customHeight="1">
      <c r="A64" s="84">
        <f t="shared" si="0"/>
        <v>52</v>
      </c>
      <c r="B64" s="92" t="s">
        <v>39</v>
      </c>
      <c r="C64" s="85" t="s">
        <v>117</v>
      </c>
      <c r="D64" s="85">
        <v>1</v>
      </c>
      <c r="E64" s="59"/>
      <c r="F64" s="59"/>
      <c r="G64" s="59"/>
      <c r="H64" s="11"/>
      <c r="I64" s="11"/>
      <c r="J64" s="11"/>
      <c r="K64" s="12"/>
      <c r="L64" s="13"/>
      <c r="M64" s="12"/>
      <c r="N64" s="12"/>
      <c r="O64" s="12"/>
      <c r="P64" s="12"/>
      <c r="Q64" s="12"/>
      <c r="R64" s="12"/>
      <c r="S64" s="12"/>
    </row>
    <row r="65" spans="1:19" s="14" customFormat="1" ht="13.5" customHeight="1">
      <c r="A65" s="84">
        <f t="shared" si="0"/>
        <v>53</v>
      </c>
      <c r="B65" s="89" t="s">
        <v>143</v>
      </c>
      <c r="C65" s="85" t="s">
        <v>117</v>
      </c>
      <c r="D65" s="85">
        <v>6</v>
      </c>
      <c r="E65" s="59"/>
      <c r="F65" s="59"/>
      <c r="G65" s="59"/>
      <c r="H65" s="11"/>
      <c r="I65" s="11"/>
      <c r="J65" s="11"/>
      <c r="K65" s="12"/>
      <c r="L65" s="13"/>
      <c r="M65" s="12"/>
      <c r="N65" s="12"/>
      <c r="O65" s="12"/>
      <c r="P65" s="12"/>
      <c r="Q65" s="12"/>
      <c r="R65" s="12"/>
      <c r="S65" s="12"/>
    </row>
    <row r="66" spans="1:19" s="14" customFormat="1" ht="25.5">
      <c r="A66" s="84">
        <f t="shared" si="0"/>
        <v>54</v>
      </c>
      <c r="B66" s="89" t="s">
        <v>144</v>
      </c>
      <c r="C66" s="85" t="s">
        <v>118</v>
      </c>
      <c r="D66" s="85">
        <v>3</v>
      </c>
      <c r="E66" s="59"/>
      <c r="F66" s="59"/>
      <c r="G66" s="59"/>
      <c r="H66" s="11"/>
      <c r="I66" s="11"/>
      <c r="J66" s="11"/>
      <c r="K66" s="12"/>
      <c r="L66" s="13"/>
      <c r="M66" s="12"/>
      <c r="N66" s="12"/>
      <c r="O66" s="12"/>
      <c r="P66" s="12"/>
      <c r="Q66" s="12"/>
      <c r="R66" s="12"/>
      <c r="S66" s="12"/>
    </row>
    <row r="67" spans="1:19" s="14" customFormat="1" ht="25.5">
      <c r="A67" s="84">
        <f t="shared" si="0"/>
        <v>55</v>
      </c>
      <c r="B67" s="89" t="s">
        <v>145</v>
      </c>
      <c r="C67" s="85" t="s">
        <v>118</v>
      </c>
      <c r="D67" s="85">
        <v>5</v>
      </c>
      <c r="E67" s="59"/>
      <c r="F67" s="59"/>
      <c r="G67" s="59"/>
      <c r="H67" s="11"/>
      <c r="I67" s="11"/>
      <c r="J67" s="11"/>
      <c r="K67" s="12"/>
      <c r="L67" s="13"/>
      <c r="M67" s="12"/>
      <c r="N67" s="12"/>
      <c r="O67" s="12"/>
      <c r="P67" s="12"/>
      <c r="Q67" s="12"/>
      <c r="R67" s="12"/>
      <c r="S67" s="12"/>
    </row>
    <row r="68" spans="1:19" s="14" customFormat="1" ht="12.75">
      <c r="A68" s="84">
        <f t="shared" si="0"/>
        <v>56</v>
      </c>
      <c r="B68" s="89" t="s">
        <v>40</v>
      </c>
      <c r="C68" s="85" t="s">
        <v>118</v>
      </c>
      <c r="D68" s="85">
        <v>1</v>
      </c>
      <c r="E68" s="59"/>
      <c r="F68" s="59"/>
      <c r="G68" s="59"/>
      <c r="H68" s="11"/>
      <c r="I68" s="11"/>
      <c r="J68" s="11"/>
      <c r="K68" s="12"/>
      <c r="L68" s="13"/>
      <c r="M68" s="12"/>
      <c r="N68" s="12"/>
      <c r="O68" s="12"/>
      <c r="P68" s="12"/>
      <c r="Q68" s="12"/>
      <c r="R68" s="12"/>
      <c r="S68" s="12"/>
    </row>
    <row r="69" spans="1:19" s="14" customFormat="1" ht="25.5">
      <c r="A69" s="84">
        <f t="shared" si="0"/>
        <v>57</v>
      </c>
      <c r="B69" s="89" t="s">
        <v>41</v>
      </c>
      <c r="C69" s="85" t="s">
        <v>117</v>
      </c>
      <c r="D69" s="85">
        <v>2</v>
      </c>
      <c r="E69" s="59"/>
      <c r="F69" s="59"/>
      <c r="G69" s="59"/>
      <c r="H69" s="11"/>
      <c r="I69" s="11"/>
      <c r="J69" s="11"/>
      <c r="K69" s="12"/>
      <c r="L69" s="13"/>
      <c r="M69" s="12"/>
      <c r="N69" s="12"/>
      <c r="O69" s="12"/>
      <c r="P69" s="12"/>
      <c r="Q69" s="12"/>
      <c r="R69" s="12"/>
      <c r="S69" s="12"/>
    </row>
    <row r="70" spans="1:19" s="14" customFormat="1" ht="12.75">
      <c r="A70" s="84">
        <f t="shared" si="0"/>
        <v>58</v>
      </c>
      <c r="B70" s="89" t="s">
        <v>42</v>
      </c>
      <c r="C70" s="85" t="s">
        <v>117</v>
      </c>
      <c r="D70" s="85">
        <v>1</v>
      </c>
      <c r="E70" s="59"/>
      <c r="F70" s="59"/>
      <c r="G70" s="59"/>
      <c r="H70" s="11"/>
      <c r="I70" s="11"/>
      <c r="J70" s="11"/>
      <c r="K70" s="12"/>
      <c r="L70" s="13"/>
      <c r="M70" s="12"/>
      <c r="N70" s="12"/>
      <c r="O70" s="12"/>
      <c r="P70" s="12"/>
      <c r="Q70" s="12"/>
      <c r="R70" s="12"/>
      <c r="S70" s="12"/>
    </row>
    <row r="71" spans="1:19" s="14" customFormat="1" ht="38.25">
      <c r="A71" s="84">
        <f t="shared" si="0"/>
        <v>59</v>
      </c>
      <c r="B71" s="62" t="s">
        <v>196</v>
      </c>
      <c r="C71" s="85" t="s">
        <v>150</v>
      </c>
      <c r="D71" s="85">
        <v>18</v>
      </c>
      <c r="E71" s="59"/>
      <c r="F71" s="59"/>
      <c r="G71" s="59"/>
      <c r="H71" s="11"/>
      <c r="I71" s="11"/>
      <c r="J71" s="11"/>
      <c r="K71" s="12"/>
      <c r="L71" s="13"/>
      <c r="M71" s="12"/>
      <c r="N71" s="12"/>
      <c r="O71" s="12"/>
      <c r="P71" s="12"/>
      <c r="Q71" s="12"/>
      <c r="R71" s="12"/>
      <c r="S71" s="12"/>
    </row>
    <row r="72" spans="1:19" s="14" customFormat="1" ht="38.25">
      <c r="A72" s="84">
        <f t="shared" si="0"/>
        <v>60</v>
      </c>
      <c r="B72" s="89" t="s">
        <v>43</v>
      </c>
      <c r="C72" s="85" t="s">
        <v>117</v>
      </c>
      <c r="D72" s="85">
        <v>2</v>
      </c>
      <c r="E72" s="59"/>
      <c r="F72" s="59"/>
      <c r="G72" s="59"/>
      <c r="H72" s="11"/>
      <c r="I72" s="11"/>
      <c r="J72" s="11"/>
      <c r="K72" s="12"/>
      <c r="L72" s="13"/>
      <c r="M72" s="12"/>
      <c r="N72" s="12"/>
      <c r="O72" s="12"/>
      <c r="P72" s="12"/>
      <c r="Q72" s="12"/>
      <c r="R72" s="12"/>
      <c r="S72" s="12"/>
    </row>
    <row r="73" spans="1:19" s="14" customFormat="1" ht="25.5">
      <c r="A73" s="84">
        <f t="shared" si="0"/>
        <v>61</v>
      </c>
      <c r="B73" s="89" t="s">
        <v>146</v>
      </c>
      <c r="C73" s="85" t="s">
        <v>119</v>
      </c>
      <c r="D73" s="85">
        <v>2</v>
      </c>
      <c r="E73" s="59"/>
      <c r="F73" s="59"/>
      <c r="G73" s="59"/>
      <c r="H73" s="11"/>
      <c r="I73" s="11"/>
      <c r="J73" s="11"/>
      <c r="K73" s="12"/>
      <c r="L73" s="13"/>
      <c r="M73" s="12"/>
      <c r="N73" s="12"/>
      <c r="O73" s="12"/>
      <c r="P73" s="12"/>
      <c r="Q73" s="12"/>
      <c r="R73" s="12"/>
      <c r="S73" s="12"/>
    </row>
    <row r="74" spans="1:19" s="14" customFormat="1" ht="12.75">
      <c r="A74" s="84">
        <f t="shared" si="0"/>
        <v>62</v>
      </c>
      <c r="B74" s="89" t="s">
        <v>123</v>
      </c>
      <c r="C74" s="85" t="s">
        <v>149</v>
      </c>
      <c r="D74" s="85">
        <v>54</v>
      </c>
      <c r="E74" s="59"/>
      <c r="F74" s="59"/>
      <c r="G74" s="59"/>
      <c r="H74" s="11"/>
      <c r="I74" s="11"/>
      <c r="J74" s="11"/>
      <c r="K74" s="12"/>
      <c r="L74" s="13"/>
      <c r="M74" s="12"/>
      <c r="N74" s="12"/>
      <c r="O74" s="12"/>
      <c r="P74" s="12"/>
      <c r="Q74" s="12"/>
      <c r="R74" s="12"/>
      <c r="S74" s="12"/>
    </row>
    <row r="75" spans="1:12" s="39" customFormat="1" ht="13.5" customHeight="1">
      <c r="A75" s="206" t="s">
        <v>201</v>
      </c>
      <c r="B75" s="207"/>
      <c r="C75" s="207"/>
      <c r="D75" s="207"/>
      <c r="E75" s="207"/>
      <c r="F75" s="207"/>
      <c r="G75" s="207"/>
      <c r="H75" s="32"/>
      <c r="I75" s="38"/>
      <c r="J75" s="32"/>
      <c r="L75" s="40"/>
    </row>
    <row r="76" spans="1:12" s="43" customFormat="1" ht="15" customHeight="1">
      <c r="A76" s="18"/>
      <c r="B76" s="21"/>
      <c r="C76" s="21"/>
      <c r="D76" s="21"/>
      <c r="E76" s="21"/>
      <c r="F76" s="21"/>
      <c r="G76" s="21"/>
      <c r="H76" s="10"/>
      <c r="I76" s="41"/>
      <c r="J76" s="10"/>
      <c r="K76" s="42"/>
      <c r="L76" s="42"/>
    </row>
    <row r="77" spans="1:12" s="43" customFormat="1" ht="15" customHeight="1">
      <c r="A77" s="18"/>
      <c r="B77" s="21"/>
      <c r="C77" s="21"/>
      <c r="D77" s="21"/>
      <c r="E77" s="21"/>
      <c r="F77" s="21"/>
      <c r="G77" s="21"/>
      <c r="H77" s="10"/>
      <c r="I77" s="41"/>
      <c r="J77" s="10"/>
      <c r="K77" s="42"/>
      <c r="L77" s="42"/>
    </row>
    <row r="78" spans="1:7" s="76" customFormat="1" ht="15.75" customHeight="1">
      <c r="A78" s="77" t="s">
        <v>202</v>
      </c>
      <c r="B78" s="77"/>
      <c r="C78" s="77"/>
      <c r="D78" s="77"/>
      <c r="E78" s="77"/>
      <c r="F78" s="77"/>
      <c r="G78" s="77"/>
    </row>
    <row r="79" spans="1:7" ht="15.75">
      <c r="A79" s="46"/>
      <c r="B79" s="46"/>
      <c r="C79" s="47"/>
      <c r="D79" s="23"/>
      <c r="E79" s="23"/>
      <c r="F79" s="23"/>
      <c r="G79" s="23"/>
    </row>
    <row r="80" spans="1:7" ht="15.75">
      <c r="A80" s="23"/>
      <c r="B80" s="48"/>
      <c r="C80" s="49"/>
      <c r="D80" s="23"/>
      <c r="E80" s="23"/>
      <c r="F80" s="23"/>
      <c r="G80" s="23"/>
    </row>
    <row r="81" spans="1:7" ht="12.75">
      <c r="A81" s="23"/>
      <c r="B81" s="23"/>
      <c r="C81" s="18"/>
      <c r="D81" s="23"/>
      <c r="E81" s="23"/>
      <c r="F81" s="23"/>
      <c r="G81" s="23"/>
    </row>
    <row r="82" spans="1:7" ht="12.75">
      <c r="A82" s="23"/>
      <c r="B82" s="23"/>
      <c r="C82" s="18"/>
      <c r="D82" s="23"/>
      <c r="E82" s="23"/>
      <c r="F82" s="23"/>
      <c r="G82" s="23"/>
    </row>
    <row r="83" spans="1:7" ht="12.75">
      <c r="A83" s="23"/>
      <c r="B83" s="23"/>
      <c r="C83" s="23"/>
      <c r="D83" s="23"/>
      <c r="E83" s="23"/>
      <c r="F83" s="23"/>
      <c r="G83" s="23"/>
    </row>
    <row r="84" spans="1:3" ht="12.75">
      <c r="A84" s="7"/>
      <c r="B84" s="7"/>
      <c r="C84" s="7"/>
    </row>
  </sheetData>
  <sheetProtection/>
  <mergeCells count="10">
    <mergeCell ref="A75:G75"/>
    <mergeCell ref="F8:F10"/>
    <mergeCell ref="A1:G1"/>
    <mergeCell ref="G8:G10"/>
    <mergeCell ref="A8:A10"/>
    <mergeCell ref="B8:B10"/>
    <mergeCell ref="C8:C10"/>
    <mergeCell ref="D8:D10"/>
    <mergeCell ref="E8:E10"/>
    <mergeCell ref="A3:I3"/>
  </mergeCells>
  <printOptions/>
  <pageMargins left="0.5905511811023623" right="0.15748031496062992" top="0.984251968503937" bottom="0.11811023622047245" header="0.5118110236220472"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9"/>
  </sheetPr>
  <dimension ref="A1:AA84"/>
  <sheetViews>
    <sheetView zoomScalePageLayoutView="0" workbookViewId="0" topLeftCell="A1">
      <selection activeCell="Q10" sqref="Q10"/>
    </sheetView>
  </sheetViews>
  <sheetFormatPr defaultColWidth="9.140625" defaultRowHeight="12.75"/>
  <cols>
    <col min="1" max="1" width="5.57421875" style="27" customWidth="1"/>
    <col min="2" max="2" width="36.8515625" style="27" customWidth="1"/>
    <col min="3" max="3" width="6.8515625" style="50" customWidth="1"/>
    <col min="4" max="4" width="8.140625" style="27" customWidth="1"/>
    <col min="5" max="5" width="15.140625" style="27" customWidth="1"/>
    <col min="6" max="6" width="13.8515625" style="27" customWidth="1"/>
    <col min="7" max="7" width="13.7109375" style="27" customWidth="1"/>
    <col min="8" max="10" width="0" style="11" hidden="1" customWidth="1"/>
    <col min="11" max="11" width="9.140625" style="12" customWidth="1"/>
    <col min="12" max="12" width="10.421875" style="13" bestFit="1" customWidth="1"/>
    <col min="13" max="19" width="9.140625" style="26" customWidth="1"/>
    <col min="20" max="16384" width="9.140625" style="27" customWidth="1"/>
  </cols>
  <sheetData>
    <row r="1" spans="1:7" s="14" customFormat="1" ht="15" customHeight="1">
      <c r="A1" s="195" t="s">
        <v>207</v>
      </c>
      <c r="B1" s="196"/>
      <c r="C1" s="196"/>
      <c r="D1" s="196"/>
      <c r="E1" s="196"/>
      <c r="F1" s="196"/>
      <c r="G1" s="196"/>
    </row>
    <row r="2" spans="1:19" s="14" customFormat="1" ht="15" customHeight="1">
      <c r="A2" s="15"/>
      <c r="B2" s="208" t="s">
        <v>371</v>
      </c>
      <c r="C2" s="208"/>
      <c r="D2" s="208"/>
      <c r="E2" s="52"/>
      <c r="F2" s="52"/>
      <c r="G2" s="80"/>
      <c r="H2" s="10"/>
      <c r="I2" s="11"/>
      <c r="J2" s="11"/>
      <c r="K2" s="12"/>
      <c r="L2" s="13"/>
      <c r="M2" s="12"/>
      <c r="N2" s="12"/>
      <c r="O2" s="12"/>
      <c r="P2" s="12"/>
      <c r="Q2" s="12"/>
      <c r="R2" s="12"/>
      <c r="S2" s="12"/>
    </row>
    <row r="3" spans="1:27" s="14" customFormat="1" ht="15" customHeight="1">
      <c r="A3" s="204" t="s">
        <v>398</v>
      </c>
      <c r="B3" s="204"/>
      <c r="C3" s="204"/>
      <c r="D3" s="204"/>
      <c r="E3" s="204"/>
      <c r="F3" s="204"/>
      <c r="G3" s="204"/>
      <c r="H3" s="204"/>
      <c r="I3" s="204"/>
      <c r="J3" s="9"/>
      <c r="K3" s="9"/>
      <c r="L3" s="9"/>
      <c r="M3" s="9"/>
      <c r="N3" s="9"/>
      <c r="O3" s="9"/>
      <c r="P3" s="10"/>
      <c r="Q3" s="11"/>
      <c r="R3" s="11"/>
      <c r="S3" s="12"/>
      <c r="T3" s="13"/>
      <c r="U3" s="12"/>
      <c r="V3" s="12"/>
      <c r="W3" s="12"/>
      <c r="X3" s="12"/>
      <c r="Y3" s="12"/>
      <c r="Z3" s="12"/>
      <c r="AA3" s="12"/>
    </row>
    <row r="4" spans="1:27" ht="12.75">
      <c r="A4" s="17"/>
      <c r="B4" s="23" t="s">
        <v>399</v>
      </c>
      <c r="C4" s="17"/>
      <c r="D4" s="17"/>
      <c r="E4" s="17"/>
      <c r="F4" s="17"/>
      <c r="G4" s="17"/>
      <c r="H4" s="17"/>
      <c r="I4" s="17"/>
      <c r="J4" s="23"/>
      <c r="K4" s="23"/>
      <c r="L4" s="23"/>
      <c r="M4" s="23"/>
      <c r="N4" s="24"/>
      <c r="O4" s="25"/>
      <c r="P4" s="10"/>
      <c r="Q4" s="11"/>
      <c r="R4" s="11"/>
      <c r="S4" s="12"/>
      <c r="T4" s="13"/>
      <c r="U4" s="26"/>
      <c r="V4" s="26"/>
      <c r="W4" s="26"/>
      <c r="X4" s="26"/>
      <c r="Y4" s="26"/>
      <c r="Z4" s="26"/>
      <c r="AA4" s="26"/>
    </row>
    <row r="5" spans="1:27" ht="12.75">
      <c r="A5" s="19" t="s">
        <v>400</v>
      </c>
      <c r="B5" s="20"/>
      <c r="C5" s="21"/>
      <c r="D5" s="22"/>
      <c r="E5" s="22"/>
      <c r="F5" s="22"/>
      <c r="G5" s="22"/>
      <c r="H5" s="22"/>
      <c r="I5" s="23"/>
      <c r="J5" s="23"/>
      <c r="K5" s="23"/>
      <c r="L5" s="23"/>
      <c r="M5" s="23"/>
      <c r="N5" s="24"/>
      <c r="O5" s="25"/>
      <c r="P5" s="10"/>
      <c r="Q5" s="11"/>
      <c r="R5" s="11"/>
      <c r="S5" s="12"/>
      <c r="T5" s="13"/>
      <c r="U5" s="26"/>
      <c r="V5" s="26"/>
      <c r="W5" s="26"/>
      <c r="X5" s="26"/>
      <c r="Y5" s="26"/>
      <c r="Z5" s="26"/>
      <c r="AA5" s="26"/>
    </row>
    <row r="6" spans="1:27" s="14" customFormat="1" ht="12.75" customHeight="1">
      <c r="A6" s="17" t="s">
        <v>401</v>
      </c>
      <c r="B6" s="28"/>
      <c r="C6" s="16"/>
      <c r="D6" s="6"/>
      <c r="E6" s="6"/>
      <c r="F6" s="6"/>
      <c r="G6" s="6"/>
      <c r="H6" s="6"/>
      <c r="I6" s="1"/>
      <c r="J6" s="1"/>
      <c r="K6" s="1"/>
      <c r="L6" s="1"/>
      <c r="M6" s="1"/>
      <c r="N6" s="9"/>
      <c r="O6" s="29"/>
      <c r="P6" s="10"/>
      <c r="Q6" s="11"/>
      <c r="R6" s="11"/>
      <c r="S6" s="12"/>
      <c r="T6" s="13"/>
      <c r="U6" s="12"/>
      <c r="V6" s="12"/>
      <c r="W6" s="12"/>
      <c r="X6" s="12"/>
      <c r="Y6" s="12"/>
      <c r="Z6" s="12"/>
      <c r="AA6" s="12"/>
    </row>
    <row r="7" spans="1:27" s="14" customFormat="1" ht="12.75" customHeight="1">
      <c r="A7" s="17" t="s">
        <v>452</v>
      </c>
      <c r="B7" s="2"/>
      <c r="C7" s="3"/>
      <c r="D7" s="1"/>
      <c r="E7" s="1"/>
      <c r="F7" s="1"/>
      <c r="G7" s="1"/>
      <c r="H7" s="1"/>
      <c r="I7" s="1"/>
      <c r="J7" s="1"/>
      <c r="K7" s="1"/>
      <c r="L7" s="30"/>
      <c r="M7" s="30"/>
      <c r="N7" s="30"/>
      <c r="O7" s="31"/>
      <c r="P7" s="10"/>
      <c r="Q7" s="11"/>
      <c r="R7" s="11"/>
      <c r="S7" s="12"/>
      <c r="T7" s="13"/>
      <c r="U7" s="12"/>
      <c r="V7" s="12"/>
      <c r="W7" s="12"/>
      <c r="X7" s="12"/>
      <c r="Y7" s="12"/>
      <c r="Z7" s="12"/>
      <c r="AA7" s="12"/>
    </row>
    <row r="8" spans="1:7" s="14" customFormat="1" ht="12.75" customHeight="1">
      <c r="A8" s="199" t="s">
        <v>126</v>
      </c>
      <c r="B8" s="199" t="s">
        <v>127</v>
      </c>
      <c r="C8" s="200" t="s">
        <v>115</v>
      </c>
      <c r="D8" s="200" t="s">
        <v>114</v>
      </c>
      <c r="E8" s="201" t="s">
        <v>198</v>
      </c>
      <c r="F8" s="203" t="s">
        <v>199</v>
      </c>
      <c r="G8" s="201" t="s">
        <v>200</v>
      </c>
    </row>
    <row r="9" spans="1:7" s="14" customFormat="1" ht="12.75" customHeight="1">
      <c r="A9" s="199"/>
      <c r="B9" s="199" t="s">
        <v>128</v>
      </c>
      <c r="C9" s="200" t="s">
        <v>129</v>
      </c>
      <c r="D9" s="200" t="s">
        <v>114</v>
      </c>
      <c r="E9" s="202"/>
      <c r="F9" s="203"/>
      <c r="G9" s="201"/>
    </row>
    <row r="10" spans="1:7" s="14" customFormat="1" ht="123" customHeight="1">
      <c r="A10" s="199"/>
      <c r="B10" s="199"/>
      <c r="C10" s="200"/>
      <c r="D10" s="200"/>
      <c r="E10" s="202"/>
      <c r="F10" s="203"/>
      <c r="G10" s="201"/>
    </row>
    <row r="11" spans="1:19" s="14" customFormat="1" ht="13.5" customHeight="1">
      <c r="A11" s="104">
        <v>1</v>
      </c>
      <c r="B11" s="104">
        <v>2</v>
      </c>
      <c r="C11" s="104">
        <v>3</v>
      </c>
      <c r="D11" s="104">
        <v>4</v>
      </c>
      <c r="E11" s="104">
        <v>5</v>
      </c>
      <c r="F11" s="104">
        <v>6</v>
      </c>
      <c r="G11" s="104">
        <v>7</v>
      </c>
      <c r="H11" s="11"/>
      <c r="I11" s="11"/>
      <c r="J11" s="11"/>
      <c r="K11" s="12"/>
      <c r="L11" s="13"/>
      <c r="M11" s="12"/>
      <c r="N11" s="12"/>
      <c r="O11" s="12"/>
      <c r="P11" s="12"/>
      <c r="Q11" s="12"/>
      <c r="R11" s="12"/>
      <c r="S11" s="12"/>
    </row>
    <row r="12" spans="1:19" s="14" customFormat="1" ht="13.5" customHeight="1">
      <c r="A12" s="112">
        <v>1</v>
      </c>
      <c r="B12" s="189" t="s">
        <v>321</v>
      </c>
      <c r="C12" s="112"/>
      <c r="D12" s="112"/>
      <c r="E12" s="184"/>
      <c r="F12" s="184"/>
      <c r="G12" s="184"/>
      <c r="H12" s="11"/>
      <c r="I12" s="11"/>
      <c r="J12" s="11"/>
      <c r="K12" s="12"/>
      <c r="L12" s="13"/>
      <c r="M12" s="12"/>
      <c r="N12" s="12"/>
      <c r="O12" s="12"/>
      <c r="P12" s="12"/>
      <c r="Q12" s="12"/>
      <c r="R12" s="12"/>
      <c r="S12" s="12"/>
    </row>
    <row r="13" spans="1:19" s="14" customFormat="1" ht="38.25">
      <c r="A13" s="4">
        <v>2</v>
      </c>
      <c r="B13" s="131" t="s">
        <v>322</v>
      </c>
      <c r="C13" s="5" t="s">
        <v>118</v>
      </c>
      <c r="D13" s="5">
        <v>1</v>
      </c>
      <c r="E13" s="60"/>
      <c r="F13" s="60"/>
      <c r="G13" s="61"/>
      <c r="H13" s="11"/>
      <c r="I13" s="11"/>
      <c r="J13" s="11"/>
      <c r="K13" s="12"/>
      <c r="L13" s="13"/>
      <c r="M13" s="12"/>
      <c r="N13" s="12"/>
      <c r="O13" s="12"/>
      <c r="P13" s="12"/>
      <c r="Q13" s="12"/>
      <c r="R13" s="12"/>
      <c r="S13" s="12"/>
    </row>
    <row r="14" spans="1:19" s="14" customFormat="1" ht="25.5">
      <c r="A14" s="4">
        <f>A13+1</f>
        <v>3</v>
      </c>
      <c r="B14" s="131" t="s">
        <v>323</v>
      </c>
      <c r="C14" s="5" t="s">
        <v>118</v>
      </c>
      <c r="D14" s="5">
        <v>1</v>
      </c>
      <c r="E14" s="194"/>
      <c r="F14" s="194"/>
      <c r="G14" s="194"/>
      <c r="H14" s="11"/>
      <c r="I14" s="11"/>
      <c r="J14" s="11"/>
      <c r="K14" s="12"/>
      <c r="L14" s="13"/>
      <c r="M14" s="12"/>
      <c r="N14" s="12"/>
      <c r="O14" s="12"/>
      <c r="P14" s="12"/>
      <c r="Q14" s="12"/>
      <c r="R14" s="12"/>
      <c r="S14" s="12"/>
    </row>
    <row r="15" spans="1:19" s="14" customFormat="1" ht="25.5">
      <c r="A15" s="4">
        <f aca="true" t="shared" si="0" ref="A15:A72">A14+1</f>
        <v>4</v>
      </c>
      <c r="B15" s="131" t="s">
        <v>324</v>
      </c>
      <c r="C15" s="5" t="s">
        <v>118</v>
      </c>
      <c r="D15" s="5">
        <v>1</v>
      </c>
      <c r="E15" s="194"/>
      <c r="F15" s="194"/>
      <c r="G15" s="194"/>
      <c r="H15" s="11"/>
      <c r="I15" s="11"/>
      <c r="J15" s="11"/>
      <c r="K15" s="12"/>
      <c r="L15" s="13"/>
      <c r="M15" s="12"/>
      <c r="N15" s="12"/>
      <c r="O15" s="12"/>
      <c r="P15" s="12"/>
      <c r="Q15" s="12"/>
      <c r="R15" s="12"/>
      <c r="S15" s="12"/>
    </row>
    <row r="16" spans="1:19" s="14" customFormat="1" ht="25.5">
      <c r="A16" s="4">
        <f t="shared" si="0"/>
        <v>5</v>
      </c>
      <c r="B16" s="180" t="s">
        <v>325</v>
      </c>
      <c r="C16" s="5" t="s">
        <v>118</v>
      </c>
      <c r="D16" s="5">
        <v>1</v>
      </c>
      <c r="E16" s="194"/>
      <c r="F16" s="194"/>
      <c r="G16" s="194"/>
      <c r="H16" s="11"/>
      <c r="I16" s="11"/>
      <c r="J16" s="11"/>
      <c r="K16" s="12"/>
      <c r="L16" s="13"/>
      <c r="M16" s="12"/>
      <c r="N16" s="12"/>
      <c r="O16" s="12"/>
      <c r="P16" s="12"/>
      <c r="Q16" s="12"/>
      <c r="R16" s="12"/>
      <c r="S16" s="12"/>
    </row>
    <row r="17" spans="1:19" s="14" customFormat="1" ht="38.25">
      <c r="A17" s="4">
        <f t="shared" si="0"/>
        <v>6</v>
      </c>
      <c r="B17" s="131" t="s">
        <v>391</v>
      </c>
      <c r="C17" s="5" t="s">
        <v>118</v>
      </c>
      <c r="D17" s="5">
        <v>1</v>
      </c>
      <c r="E17" s="194"/>
      <c r="F17" s="194"/>
      <c r="G17" s="194"/>
      <c r="H17" s="11"/>
      <c r="I17" s="11"/>
      <c r="J17" s="11"/>
      <c r="K17" s="12"/>
      <c r="L17" s="13"/>
      <c r="M17" s="12"/>
      <c r="N17" s="12"/>
      <c r="O17" s="12"/>
      <c r="P17" s="12"/>
      <c r="Q17" s="12"/>
      <c r="R17" s="12"/>
      <c r="S17" s="12"/>
    </row>
    <row r="18" spans="1:19" s="14" customFormat="1" ht="25.5">
      <c r="A18" s="4">
        <f t="shared" si="0"/>
        <v>7</v>
      </c>
      <c r="B18" s="131" t="s">
        <v>326</v>
      </c>
      <c r="C18" s="5" t="s">
        <v>177</v>
      </c>
      <c r="D18" s="5">
        <v>1</v>
      </c>
      <c r="E18" s="194"/>
      <c r="F18" s="194"/>
      <c r="G18" s="194"/>
      <c r="H18" s="11"/>
      <c r="I18" s="11"/>
      <c r="J18" s="11"/>
      <c r="K18" s="12"/>
      <c r="L18" s="13"/>
      <c r="M18" s="12"/>
      <c r="N18" s="12"/>
      <c r="O18" s="12"/>
      <c r="P18" s="12"/>
      <c r="Q18" s="12"/>
      <c r="R18" s="12"/>
      <c r="S18" s="12"/>
    </row>
    <row r="19" spans="1:19" s="14" customFormat="1" ht="12.75">
      <c r="A19" s="4">
        <f t="shared" si="0"/>
        <v>8</v>
      </c>
      <c r="B19" s="131" t="s">
        <v>327</v>
      </c>
      <c r="C19" s="5" t="s">
        <v>118</v>
      </c>
      <c r="D19" s="5">
        <v>1</v>
      </c>
      <c r="E19" s="194"/>
      <c r="F19" s="194"/>
      <c r="G19" s="194"/>
      <c r="H19" s="11"/>
      <c r="I19" s="11"/>
      <c r="J19" s="11"/>
      <c r="K19" s="12"/>
      <c r="L19" s="13"/>
      <c r="M19" s="12"/>
      <c r="N19" s="12"/>
      <c r="O19" s="12"/>
      <c r="P19" s="12"/>
      <c r="Q19" s="12"/>
      <c r="R19" s="12"/>
      <c r="S19" s="12"/>
    </row>
    <row r="20" spans="1:19" s="14" customFormat="1" ht="12.75">
      <c r="A20" s="4">
        <f t="shared" si="0"/>
        <v>9</v>
      </c>
      <c r="B20" s="131" t="s">
        <v>328</v>
      </c>
      <c r="C20" s="5" t="s">
        <v>118</v>
      </c>
      <c r="D20" s="5">
        <v>1</v>
      </c>
      <c r="E20" s="194"/>
      <c r="F20" s="194"/>
      <c r="G20" s="194"/>
      <c r="H20" s="11"/>
      <c r="I20" s="11"/>
      <c r="J20" s="11"/>
      <c r="K20" s="12"/>
      <c r="L20" s="13"/>
      <c r="M20" s="12"/>
      <c r="N20" s="12"/>
      <c r="O20" s="12"/>
      <c r="P20" s="12"/>
      <c r="Q20" s="12"/>
      <c r="R20" s="12"/>
      <c r="S20" s="12"/>
    </row>
    <row r="21" spans="1:19" s="14" customFormat="1" ht="12.75">
      <c r="A21" s="4">
        <f t="shared" si="0"/>
        <v>10</v>
      </c>
      <c r="B21" s="131" t="s">
        <v>329</v>
      </c>
      <c r="C21" s="5" t="s">
        <v>177</v>
      </c>
      <c r="D21" s="5">
        <v>1</v>
      </c>
      <c r="E21" s="194"/>
      <c r="F21" s="194"/>
      <c r="G21" s="194"/>
      <c r="H21" s="11"/>
      <c r="I21" s="11"/>
      <c r="J21" s="11"/>
      <c r="K21" s="12"/>
      <c r="L21" s="13"/>
      <c r="M21" s="12"/>
      <c r="N21" s="12"/>
      <c r="O21" s="12"/>
      <c r="P21" s="12"/>
      <c r="Q21" s="12"/>
      <c r="R21" s="12"/>
      <c r="S21" s="12"/>
    </row>
    <row r="22" spans="1:19" s="14" customFormat="1" ht="12.75">
      <c r="A22" s="4">
        <f t="shared" si="0"/>
        <v>11</v>
      </c>
      <c r="B22" s="131" t="s">
        <v>330</v>
      </c>
      <c r="C22" s="5" t="s">
        <v>177</v>
      </c>
      <c r="D22" s="5">
        <v>3</v>
      </c>
      <c r="E22" s="60"/>
      <c r="F22" s="60"/>
      <c r="G22" s="61"/>
      <c r="H22" s="11"/>
      <c r="I22" s="11"/>
      <c r="J22" s="11"/>
      <c r="K22" s="12"/>
      <c r="L22" s="13"/>
      <c r="M22" s="12"/>
      <c r="N22" s="12"/>
      <c r="O22" s="12"/>
      <c r="P22" s="12"/>
      <c r="Q22" s="12"/>
      <c r="R22" s="12"/>
      <c r="S22" s="12"/>
    </row>
    <row r="23" spans="1:19" s="14" customFormat="1" ht="25.5">
      <c r="A23" s="4">
        <f t="shared" si="0"/>
        <v>12</v>
      </c>
      <c r="B23" s="131" t="s">
        <v>331</v>
      </c>
      <c r="C23" s="5" t="s">
        <v>177</v>
      </c>
      <c r="D23" s="5">
        <v>3</v>
      </c>
      <c r="E23" s="60"/>
      <c r="F23" s="60"/>
      <c r="G23" s="61"/>
      <c r="H23" s="11"/>
      <c r="I23" s="11"/>
      <c r="J23" s="11"/>
      <c r="K23" s="12"/>
      <c r="L23" s="13"/>
      <c r="M23" s="12"/>
      <c r="N23" s="12"/>
      <c r="O23" s="12"/>
      <c r="P23" s="12"/>
      <c r="Q23" s="12"/>
      <c r="R23" s="12"/>
      <c r="S23" s="12"/>
    </row>
    <row r="24" spans="1:19" s="14" customFormat="1" ht="12.75">
      <c r="A24" s="4">
        <f t="shared" si="0"/>
        <v>13</v>
      </c>
      <c r="B24" s="131" t="s">
        <v>332</v>
      </c>
      <c r="C24" s="5" t="s">
        <v>177</v>
      </c>
      <c r="D24" s="5">
        <v>11</v>
      </c>
      <c r="E24" s="60"/>
      <c r="F24" s="60"/>
      <c r="G24" s="61"/>
      <c r="H24" s="11"/>
      <c r="I24" s="11"/>
      <c r="J24" s="11"/>
      <c r="K24" s="12"/>
      <c r="L24" s="13"/>
      <c r="M24" s="12"/>
      <c r="N24" s="12"/>
      <c r="O24" s="12"/>
      <c r="P24" s="12"/>
      <c r="Q24" s="12"/>
      <c r="R24" s="12"/>
      <c r="S24" s="12"/>
    </row>
    <row r="25" spans="1:19" s="14" customFormat="1" ht="25.5">
      <c r="A25" s="4">
        <f t="shared" si="0"/>
        <v>14</v>
      </c>
      <c r="B25" s="131" t="s">
        <v>333</v>
      </c>
      <c r="C25" s="5" t="s">
        <v>177</v>
      </c>
      <c r="D25" s="5">
        <v>2</v>
      </c>
      <c r="E25" s="60"/>
      <c r="F25" s="60"/>
      <c r="G25" s="61"/>
      <c r="H25" s="11"/>
      <c r="I25" s="11"/>
      <c r="J25" s="11"/>
      <c r="K25" s="12"/>
      <c r="L25" s="13"/>
      <c r="M25" s="12"/>
      <c r="N25" s="12"/>
      <c r="O25" s="12"/>
      <c r="P25" s="12"/>
      <c r="Q25" s="12"/>
      <c r="R25" s="12"/>
      <c r="S25" s="12"/>
    </row>
    <row r="26" spans="1:19" s="14" customFormat="1" ht="12.75">
      <c r="A26" s="4">
        <f t="shared" si="0"/>
        <v>15</v>
      </c>
      <c r="B26" s="131" t="s">
        <v>334</v>
      </c>
      <c r="C26" s="5" t="s">
        <v>177</v>
      </c>
      <c r="D26" s="5">
        <v>6</v>
      </c>
      <c r="E26" s="60"/>
      <c r="F26" s="60"/>
      <c r="G26" s="61"/>
      <c r="H26" s="11"/>
      <c r="I26" s="11"/>
      <c r="J26" s="11"/>
      <c r="K26" s="12"/>
      <c r="L26" s="13"/>
      <c r="M26" s="12"/>
      <c r="N26" s="12"/>
      <c r="O26" s="12"/>
      <c r="P26" s="12"/>
      <c r="Q26" s="12"/>
      <c r="R26" s="12"/>
      <c r="S26" s="12"/>
    </row>
    <row r="27" spans="1:19" s="14" customFormat="1" ht="12.75">
      <c r="A27" s="4">
        <f t="shared" si="0"/>
        <v>16</v>
      </c>
      <c r="B27" s="131" t="s">
        <v>335</v>
      </c>
      <c r="C27" s="5" t="s">
        <v>177</v>
      </c>
      <c r="D27" s="5">
        <v>11</v>
      </c>
      <c r="E27" s="60"/>
      <c r="F27" s="60"/>
      <c r="G27" s="61"/>
      <c r="H27" s="11"/>
      <c r="I27" s="11"/>
      <c r="J27" s="11"/>
      <c r="K27" s="12"/>
      <c r="L27" s="13"/>
      <c r="M27" s="12"/>
      <c r="N27" s="12"/>
      <c r="O27" s="12"/>
      <c r="P27" s="12"/>
      <c r="Q27" s="12"/>
      <c r="R27" s="12"/>
      <c r="S27" s="12"/>
    </row>
    <row r="28" spans="1:19" s="14" customFormat="1" ht="12.75">
      <c r="A28" s="4">
        <f t="shared" si="0"/>
        <v>17</v>
      </c>
      <c r="B28" s="131" t="s">
        <v>336</v>
      </c>
      <c r="C28" s="5" t="s">
        <v>177</v>
      </c>
      <c r="D28" s="5">
        <v>1</v>
      </c>
      <c r="E28" s="60"/>
      <c r="F28" s="60"/>
      <c r="G28" s="61"/>
      <c r="H28" s="11"/>
      <c r="I28" s="11"/>
      <c r="J28" s="11"/>
      <c r="K28" s="12"/>
      <c r="L28" s="13"/>
      <c r="M28" s="12"/>
      <c r="N28" s="12"/>
      <c r="O28" s="12"/>
      <c r="P28" s="12"/>
      <c r="Q28" s="12"/>
      <c r="R28" s="12"/>
      <c r="S28" s="12"/>
    </row>
    <row r="29" spans="1:19" s="14" customFormat="1" ht="12.75">
      <c r="A29" s="4">
        <f t="shared" si="0"/>
        <v>18</v>
      </c>
      <c r="B29" s="131" t="s">
        <v>337</v>
      </c>
      <c r="C29" s="5" t="s">
        <v>177</v>
      </c>
      <c r="D29" s="5">
        <v>1</v>
      </c>
      <c r="E29" s="60"/>
      <c r="F29" s="60"/>
      <c r="G29" s="61"/>
      <c r="H29" s="11"/>
      <c r="I29" s="11"/>
      <c r="J29" s="11"/>
      <c r="K29" s="12"/>
      <c r="L29" s="13"/>
      <c r="M29" s="12"/>
      <c r="N29" s="12"/>
      <c r="O29" s="12"/>
      <c r="P29" s="12"/>
      <c r="Q29" s="12"/>
      <c r="R29" s="12"/>
      <c r="S29" s="12"/>
    </row>
    <row r="30" spans="1:19" s="14" customFormat="1" ht="25.5">
      <c r="A30" s="4">
        <f t="shared" si="0"/>
        <v>19</v>
      </c>
      <c r="B30" s="131" t="s">
        <v>338</v>
      </c>
      <c r="C30" s="5" t="s">
        <v>177</v>
      </c>
      <c r="D30" s="5">
        <v>2</v>
      </c>
      <c r="E30" s="60"/>
      <c r="F30" s="60"/>
      <c r="G30" s="61"/>
      <c r="H30" s="11"/>
      <c r="I30" s="11"/>
      <c r="J30" s="11"/>
      <c r="K30" s="12"/>
      <c r="L30" s="13"/>
      <c r="M30" s="12"/>
      <c r="N30" s="12"/>
      <c r="O30" s="12"/>
      <c r="P30" s="12"/>
      <c r="Q30" s="12"/>
      <c r="R30" s="12"/>
      <c r="S30" s="12"/>
    </row>
    <row r="31" spans="1:19" s="14" customFormat="1" ht="12.75">
      <c r="A31" s="4">
        <f t="shared" si="0"/>
        <v>20</v>
      </c>
      <c r="B31" s="131" t="s">
        <v>339</v>
      </c>
      <c r="C31" s="5" t="s">
        <v>177</v>
      </c>
      <c r="D31" s="5">
        <v>1</v>
      </c>
      <c r="E31" s="60"/>
      <c r="F31" s="60"/>
      <c r="G31" s="61"/>
      <c r="H31" s="11"/>
      <c r="I31" s="11"/>
      <c r="J31" s="11"/>
      <c r="K31" s="12"/>
      <c r="L31" s="13"/>
      <c r="M31" s="12"/>
      <c r="N31" s="12"/>
      <c r="O31" s="12"/>
      <c r="P31" s="12"/>
      <c r="Q31" s="12"/>
      <c r="R31" s="12"/>
      <c r="S31" s="12"/>
    </row>
    <row r="32" spans="1:19" s="14" customFormat="1" ht="12.75">
      <c r="A32" s="4">
        <f t="shared" si="0"/>
        <v>21</v>
      </c>
      <c r="B32" s="131" t="s">
        <v>334</v>
      </c>
      <c r="C32" s="5" t="s">
        <v>177</v>
      </c>
      <c r="D32" s="5">
        <v>6</v>
      </c>
      <c r="E32" s="60"/>
      <c r="F32" s="60"/>
      <c r="G32" s="61"/>
      <c r="H32" s="11"/>
      <c r="I32" s="11"/>
      <c r="J32" s="11"/>
      <c r="K32" s="12"/>
      <c r="L32" s="13"/>
      <c r="M32" s="12"/>
      <c r="N32" s="12"/>
      <c r="O32" s="12"/>
      <c r="P32" s="12"/>
      <c r="Q32" s="12"/>
      <c r="R32" s="12"/>
      <c r="S32" s="12"/>
    </row>
    <row r="33" spans="1:19" s="14" customFormat="1" ht="12.75">
      <c r="A33" s="4">
        <f t="shared" si="0"/>
        <v>22</v>
      </c>
      <c r="B33" s="131" t="s">
        <v>335</v>
      </c>
      <c r="C33" s="5" t="s">
        <v>177</v>
      </c>
      <c r="D33" s="5">
        <v>11</v>
      </c>
      <c r="E33" s="60"/>
      <c r="F33" s="60"/>
      <c r="G33" s="61"/>
      <c r="H33" s="11"/>
      <c r="I33" s="11"/>
      <c r="J33" s="11"/>
      <c r="K33" s="12"/>
      <c r="L33" s="13"/>
      <c r="M33" s="12"/>
      <c r="N33" s="12"/>
      <c r="O33" s="12"/>
      <c r="P33" s="12"/>
      <c r="Q33" s="12"/>
      <c r="R33" s="12"/>
      <c r="S33" s="12"/>
    </row>
    <row r="34" spans="1:19" s="14" customFormat="1" ht="12.75">
      <c r="A34" s="4">
        <f t="shared" si="0"/>
        <v>23</v>
      </c>
      <c r="B34" s="131" t="s">
        <v>340</v>
      </c>
      <c r="C34" s="5" t="s">
        <v>177</v>
      </c>
      <c r="D34" s="5">
        <v>1</v>
      </c>
      <c r="E34" s="60"/>
      <c r="F34" s="60"/>
      <c r="G34" s="61"/>
      <c r="H34" s="11"/>
      <c r="I34" s="11"/>
      <c r="J34" s="11"/>
      <c r="K34" s="12"/>
      <c r="L34" s="13"/>
      <c r="M34" s="12"/>
      <c r="N34" s="12"/>
      <c r="O34" s="12"/>
      <c r="P34" s="12"/>
      <c r="Q34" s="12"/>
      <c r="R34" s="12"/>
      <c r="S34" s="12"/>
    </row>
    <row r="35" spans="1:19" s="14" customFormat="1" ht="12.75">
      <c r="A35" s="4">
        <f t="shared" si="0"/>
        <v>24</v>
      </c>
      <c r="B35" s="131" t="s">
        <v>341</v>
      </c>
      <c r="C35" s="5" t="s">
        <v>177</v>
      </c>
      <c r="D35" s="5">
        <v>2</v>
      </c>
      <c r="E35" s="60"/>
      <c r="F35" s="60"/>
      <c r="G35" s="61"/>
      <c r="H35" s="11"/>
      <c r="I35" s="11"/>
      <c r="J35" s="11"/>
      <c r="K35" s="12"/>
      <c r="L35" s="13"/>
      <c r="M35" s="12"/>
      <c r="N35" s="12"/>
      <c r="O35" s="12"/>
      <c r="P35" s="12"/>
      <c r="Q35" s="12"/>
      <c r="R35" s="12"/>
      <c r="S35" s="12"/>
    </row>
    <row r="36" spans="1:19" s="14" customFormat="1" ht="12.75">
      <c r="A36" s="4">
        <f t="shared" si="0"/>
        <v>25</v>
      </c>
      <c r="B36" s="131" t="s">
        <v>342</v>
      </c>
      <c r="C36" s="5" t="s">
        <v>177</v>
      </c>
      <c r="D36" s="5">
        <v>2</v>
      </c>
      <c r="E36" s="60"/>
      <c r="F36" s="60"/>
      <c r="G36" s="61"/>
      <c r="H36" s="11"/>
      <c r="I36" s="11"/>
      <c r="J36" s="11"/>
      <c r="K36" s="12"/>
      <c r="L36" s="13"/>
      <c r="M36" s="12"/>
      <c r="N36" s="12"/>
      <c r="O36" s="12"/>
      <c r="P36" s="12"/>
      <c r="Q36" s="12"/>
      <c r="R36" s="12"/>
      <c r="S36" s="12"/>
    </row>
    <row r="37" spans="1:19" s="14" customFormat="1" ht="12.75">
      <c r="A37" s="4">
        <f t="shared" si="0"/>
        <v>26</v>
      </c>
      <c r="B37" s="131" t="s">
        <v>343</v>
      </c>
      <c r="C37" s="5" t="s">
        <v>177</v>
      </c>
      <c r="D37" s="5">
        <v>1</v>
      </c>
      <c r="E37" s="60"/>
      <c r="F37" s="60"/>
      <c r="G37" s="61"/>
      <c r="H37" s="11"/>
      <c r="I37" s="11"/>
      <c r="J37" s="11"/>
      <c r="K37" s="12"/>
      <c r="L37" s="13"/>
      <c r="M37" s="12"/>
      <c r="N37" s="12"/>
      <c r="O37" s="12"/>
      <c r="P37" s="12"/>
      <c r="Q37" s="12"/>
      <c r="R37" s="12"/>
      <c r="S37" s="12"/>
    </row>
    <row r="38" spans="1:19" s="14" customFormat="1" ht="12.75">
      <c r="A38" s="4">
        <f t="shared" si="0"/>
        <v>27</v>
      </c>
      <c r="B38" s="131" t="s">
        <v>344</v>
      </c>
      <c r="C38" s="5" t="s">
        <v>177</v>
      </c>
      <c r="D38" s="5">
        <v>4</v>
      </c>
      <c r="E38" s="60"/>
      <c r="F38" s="60"/>
      <c r="G38" s="61"/>
      <c r="H38" s="11"/>
      <c r="I38" s="11"/>
      <c r="J38" s="11"/>
      <c r="K38" s="12"/>
      <c r="L38" s="13"/>
      <c r="M38" s="12"/>
      <c r="N38" s="12"/>
      <c r="O38" s="12"/>
      <c r="P38" s="12"/>
      <c r="Q38" s="12"/>
      <c r="R38" s="12"/>
      <c r="S38" s="12"/>
    </row>
    <row r="39" spans="1:19" s="14" customFormat="1" ht="12.75">
      <c r="A39" s="4">
        <f t="shared" si="0"/>
        <v>28</v>
      </c>
      <c r="B39" s="131" t="s">
        <v>345</v>
      </c>
      <c r="C39" s="5" t="s">
        <v>177</v>
      </c>
      <c r="D39" s="5">
        <v>4</v>
      </c>
      <c r="E39" s="60"/>
      <c r="F39" s="60"/>
      <c r="G39" s="61"/>
      <c r="H39" s="11"/>
      <c r="I39" s="11"/>
      <c r="J39" s="11"/>
      <c r="K39" s="12"/>
      <c r="L39" s="13"/>
      <c r="M39" s="12"/>
      <c r="N39" s="12"/>
      <c r="O39" s="12"/>
      <c r="P39" s="12"/>
      <c r="Q39" s="12"/>
      <c r="R39" s="12"/>
      <c r="S39" s="12"/>
    </row>
    <row r="40" spans="1:19" s="14" customFormat="1" ht="12.75">
      <c r="A40" s="4">
        <f t="shared" si="0"/>
        <v>29</v>
      </c>
      <c r="B40" s="131" t="s">
        <v>346</v>
      </c>
      <c r="C40" s="5" t="s">
        <v>177</v>
      </c>
      <c r="D40" s="5">
        <v>4</v>
      </c>
      <c r="E40" s="60"/>
      <c r="F40" s="60"/>
      <c r="G40" s="61"/>
      <c r="H40" s="11"/>
      <c r="I40" s="11"/>
      <c r="J40" s="11"/>
      <c r="K40" s="12"/>
      <c r="L40" s="13"/>
      <c r="M40" s="12"/>
      <c r="N40" s="12"/>
      <c r="O40" s="12"/>
      <c r="P40" s="12"/>
      <c r="Q40" s="12"/>
      <c r="R40" s="12"/>
      <c r="S40" s="12"/>
    </row>
    <row r="41" spans="1:19" s="14" customFormat="1" ht="12.75">
      <c r="A41" s="4">
        <f t="shared" si="0"/>
        <v>30</v>
      </c>
      <c r="B41" s="131" t="s">
        <v>347</v>
      </c>
      <c r="C41" s="5" t="s">
        <v>177</v>
      </c>
      <c r="D41" s="5">
        <v>6</v>
      </c>
      <c r="E41" s="60"/>
      <c r="F41" s="60"/>
      <c r="G41" s="61"/>
      <c r="H41" s="11"/>
      <c r="I41" s="11"/>
      <c r="J41" s="11"/>
      <c r="K41" s="12"/>
      <c r="L41" s="13"/>
      <c r="M41" s="12"/>
      <c r="N41" s="12"/>
      <c r="O41" s="12"/>
      <c r="P41" s="12"/>
      <c r="Q41" s="12"/>
      <c r="R41" s="12"/>
      <c r="S41" s="12"/>
    </row>
    <row r="42" spans="1:19" s="14" customFormat="1" ht="12.75">
      <c r="A42" s="4">
        <f t="shared" si="0"/>
        <v>31</v>
      </c>
      <c r="B42" s="131" t="s">
        <v>348</v>
      </c>
      <c r="C42" s="5" t="s">
        <v>177</v>
      </c>
      <c r="D42" s="5">
        <v>4</v>
      </c>
      <c r="E42" s="60"/>
      <c r="F42" s="60"/>
      <c r="G42" s="61"/>
      <c r="H42" s="11"/>
      <c r="I42" s="11"/>
      <c r="J42" s="11"/>
      <c r="K42" s="12"/>
      <c r="L42" s="13"/>
      <c r="M42" s="12"/>
      <c r="N42" s="12"/>
      <c r="O42" s="12"/>
      <c r="P42" s="12"/>
      <c r="Q42" s="12"/>
      <c r="R42" s="12"/>
      <c r="S42" s="12"/>
    </row>
    <row r="43" spans="1:19" s="14" customFormat="1" ht="12.75">
      <c r="A43" s="4">
        <f t="shared" si="0"/>
        <v>32</v>
      </c>
      <c r="B43" s="181" t="s">
        <v>349</v>
      </c>
      <c r="C43" s="103" t="s">
        <v>178</v>
      </c>
      <c r="D43" s="103">
        <v>9</v>
      </c>
      <c r="E43" s="60"/>
      <c r="F43" s="60"/>
      <c r="G43" s="61"/>
      <c r="H43" s="11"/>
      <c r="I43" s="11"/>
      <c r="J43" s="11"/>
      <c r="K43" s="12"/>
      <c r="L43" s="13"/>
      <c r="M43" s="12"/>
      <c r="N43" s="12"/>
      <c r="O43" s="12"/>
      <c r="P43" s="12"/>
      <c r="Q43" s="12"/>
      <c r="R43" s="12"/>
      <c r="S43" s="12"/>
    </row>
    <row r="44" spans="1:19" s="14" customFormat="1" ht="12.75">
      <c r="A44" s="4">
        <f t="shared" si="0"/>
        <v>33</v>
      </c>
      <c r="B44" s="181" t="s">
        <v>350</v>
      </c>
      <c r="C44" s="103" t="s">
        <v>178</v>
      </c>
      <c r="D44" s="103">
        <v>27</v>
      </c>
      <c r="E44" s="60"/>
      <c r="F44" s="60"/>
      <c r="G44" s="61"/>
      <c r="H44" s="11"/>
      <c r="I44" s="11"/>
      <c r="J44" s="11"/>
      <c r="K44" s="12"/>
      <c r="L44" s="13"/>
      <c r="M44" s="12"/>
      <c r="N44" s="12"/>
      <c r="O44" s="12"/>
      <c r="P44" s="12"/>
      <c r="Q44" s="12"/>
      <c r="R44" s="12"/>
      <c r="S44" s="12"/>
    </row>
    <row r="45" spans="1:19" s="14" customFormat="1" ht="12.75">
      <c r="A45" s="4">
        <f t="shared" si="0"/>
        <v>34</v>
      </c>
      <c r="B45" s="181" t="s">
        <v>351</v>
      </c>
      <c r="C45" s="103" t="s">
        <v>178</v>
      </c>
      <c r="D45" s="103">
        <v>12</v>
      </c>
      <c r="E45" s="60"/>
      <c r="F45" s="60"/>
      <c r="G45" s="61"/>
      <c r="H45" s="11"/>
      <c r="I45" s="11"/>
      <c r="J45" s="11"/>
      <c r="K45" s="12"/>
      <c r="L45" s="13"/>
      <c r="M45" s="12"/>
      <c r="N45" s="12"/>
      <c r="O45" s="12"/>
      <c r="P45" s="12"/>
      <c r="Q45" s="12"/>
      <c r="R45" s="12"/>
      <c r="S45" s="12"/>
    </row>
    <row r="46" spans="1:19" s="14" customFormat="1" ht="12.75">
      <c r="A46" s="4">
        <f t="shared" si="0"/>
        <v>35</v>
      </c>
      <c r="B46" s="131" t="s">
        <v>352</v>
      </c>
      <c r="C46" s="5" t="s">
        <v>150</v>
      </c>
      <c r="D46" s="5">
        <v>24</v>
      </c>
      <c r="E46" s="60"/>
      <c r="F46" s="60"/>
      <c r="G46" s="61"/>
      <c r="H46" s="11"/>
      <c r="I46" s="11"/>
      <c r="J46" s="11"/>
      <c r="K46" s="12"/>
      <c r="L46" s="13"/>
      <c r="M46" s="12"/>
      <c r="N46" s="12"/>
      <c r="O46" s="12"/>
      <c r="P46" s="12"/>
      <c r="Q46" s="12"/>
      <c r="R46" s="12"/>
      <c r="S46" s="12"/>
    </row>
    <row r="47" spans="1:19" s="14" customFormat="1" ht="38.25">
      <c r="A47" s="4">
        <f t="shared" si="0"/>
        <v>36</v>
      </c>
      <c r="B47" s="131" t="s">
        <v>353</v>
      </c>
      <c r="C47" s="5" t="s">
        <v>150</v>
      </c>
      <c r="D47" s="5">
        <v>34</v>
      </c>
      <c r="E47" s="60"/>
      <c r="F47" s="60"/>
      <c r="G47" s="61"/>
      <c r="H47" s="11"/>
      <c r="I47" s="11"/>
      <c r="J47" s="11"/>
      <c r="K47" s="12"/>
      <c r="L47" s="13"/>
      <c r="M47" s="12"/>
      <c r="N47" s="12"/>
      <c r="O47" s="12"/>
      <c r="P47" s="12"/>
      <c r="Q47" s="12"/>
      <c r="R47" s="12"/>
      <c r="S47" s="12"/>
    </row>
    <row r="48" spans="1:19" s="14" customFormat="1" ht="12.75">
      <c r="A48" s="4">
        <f t="shared" si="0"/>
        <v>37</v>
      </c>
      <c r="B48" s="131" t="s">
        <v>392</v>
      </c>
      <c r="C48" s="5" t="s">
        <v>177</v>
      </c>
      <c r="D48" s="5">
        <v>1</v>
      </c>
      <c r="E48" s="60"/>
      <c r="F48" s="60"/>
      <c r="G48" s="61"/>
      <c r="H48" s="11"/>
      <c r="I48" s="11"/>
      <c r="J48" s="11"/>
      <c r="K48" s="12"/>
      <c r="L48" s="13"/>
      <c r="M48" s="12"/>
      <c r="N48" s="12"/>
      <c r="O48" s="12"/>
      <c r="P48" s="12"/>
      <c r="Q48" s="12"/>
      <c r="R48" s="12"/>
      <c r="S48" s="12"/>
    </row>
    <row r="49" spans="1:19" s="14" customFormat="1" ht="12.75">
      <c r="A49" s="4">
        <f t="shared" si="0"/>
        <v>38</v>
      </c>
      <c r="B49" s="131" t="s">
        <v>354</v>
      </c>
      <c r="C49" s="5" t="s">
        <v>177</v>
      </c>
      <c r="D49" s="5">
        <v>1</v>
      </c>
      <c r="E49" s="60"/>
      <c r="F49" s="60"/>
      <c r="G49" s="61"/>
      <c r="H49" s="11"/>
      <c r="I49" s="11"/>
      <c r="J49" s="11"/>
      <c r="K49" s="12"/>
      <c r="L49" s="13"/>
      <c r="M49" s="12"/>
      <c r="N49" s="12"/>
      <c r="O49" s="12"/>
      <c r="P49" s="12"/>
      <c r="Q49" s="12"/>
      <c r="R49" s="12"/>
      <c r="S49" s="12"/>
    </row>
    <row r="50" spans="1:19" s="14" customFormat="1" ht="12.75">
      <c r="A50" s="4">
        <f t="shared" si="0"/>
        <v>39</v>
      </c>
      <c r="B50" s="131" t="s">
        <v>393</v>
      </c>
      <c r="C50" s="5" t="s">
        <v>177</v>
      </c>
      <c r="D50" s="5">
        <v>1</v>
      </c>
      <c r="E50" s="60"/>
      <c r="F50" s="60"/>
      <c r="G50" s="61"/>
      <c r="H50" s="11"/>
      <c r="I50" s="11"/>
      <c r="J50" s="11"/>
      <c r="K50" s="12"/>
      <c r="L50" s="13"/>
      <c r="M50" s="12"/>
      <c r="N50" s="12"/>
      <c r="O50" s="12"/>
      <c r="P50" s="12"/>
      <c r="Q50" s="12"/>
      <c r="R50" s="12"/>
      <c r="S50" s="12"/>
    </row>
    <row r="51" spans="1:19" s="14" customFormat="1" ht="12.75">
      <c r="A51" s="4">
        <f t="shared" si="0"/>
        <v>40</v>
      </c>
      <c r="B51" s="131" t="s">
        <v>355</v>
      </c>
      <c r="C51" s="5" t="s">
        <v>116</v>
      </c>
      <c r="D51" s="5">
        <v>6</v>
      </c>
      <c r="E51" s="60"/>
      <c r="F51" s="60"/>
      <c r="G51" s="61"/>
      <c r="H51" s="11"/>
      <c r="I51" s="11"/>
      <c r="J51" s="11"/>
      <c r="K51" s="12"/>
      <c r="L51" s="13"/>
      <c r="M51" s="12"/>
      <c r="N51" s="12"/>
      <c r="O51" s="12"/>
      <c r="P51" s="12"/>
      <c r="Q51" s="12"/>
      <c r="R51" s="12"/>
      <c r="S51" s="12"/>
    </row>
    <row r="52" spans="1:19" s="14" customFormat="1" ht="12.75">
      <c r="A52" s="4">
        <f t="shared" si="0"/>
        <v>41</v>
      </c>
      <c r="B52" s="131" t="s">
        <v>356</v>
      </c>
      <c r="C52" s="5" t="s">
        <v>177</v>
      </c>
      <c r="D52" s="5">
        <v>2</v>
      </c>
      <c r="E52" s="60"/>
      <c r="F52" s="60"/>
      <c r="G52" s="61"/>
      <c r="H52" s="11"/>
      <c r="I52" s="11"/>
      <c r="J52" s="11"/>
      <c r="K52" s="12"/>
      <c r="L52" s="13"/>
      <c r="M52" s="12"/>
      <c r="N52" s="12"/>
      <c r="O52" s="12"/>
      <c r="P52" s="12"/>
      <c r="Q52" s="12"/>
      <c r="R52" s="12"/>
      <c r="S52" s="12"/>
    </row>
    <row r="53" spans="1:19" s="14" customFormat="1" ht="12.75">
      <c r="A53" s="4">
        <f t="shared" si="0"/>
        <v>42</v>
      </c>
      <c r="B53" s="131" t="s">
        <v>357</v>
      </c>
      <c r="C53" s="5" t="s">
        <v>177</v>
      </c>
      <c r="D53" s="5">
        <v>2</v>
      </c>
      <c r="E53" s="60"/>
      <c r="F53" s="60"/>
      <c r="G53" s="61"/>
      <c r="H53" s="11"/>
      <c r="I53" s="11"/>
      <c r="J53" s="11"/>
      <c r="K53" s="12"/>
      <c r="L53" s="13"/>
      <c r="M53" s="12"/>
      <c r="N53" s="12"/>
      <c r="O53" s="12"/>
      <c r="P53" s="12"/>
      <c r="Q53" s="12"/>
      <c r="R53" s="12"/>
      <c r="S53" s="12"/>
    </row>
    <row r="54" spans="1:19" s="14" customFormat="1" ht="12.75">
      <c r="A54" s="4">
        <f t="shared" si="0"/>
        <v>43</v>
      </c>
      <c r="B54" s="131" t="s">
        <v>358</v>
      </c>
      <c r="C54" s="5" t="s">
        <v>177</v>
      </c>
      <c r="D54" s="5">
        <v>1</v>
      </c>
      <c r="E54" s="60"/>
      <c r="F54" s="60"/>
      <c r="G54" s="61"/>
      <c r="H54" s="11"/>
      <c r="I54" s="11"/>
      <c r="J54" s="11"/>
      <c r="K54" s="12"/>
      <c r="L54" s="13"/>
      <c r="M54" s="12"/>
      <c r="N54" s="12"/>
      <c r="O54" s="12"/>
      <c r="P54" s="12"/>
      <c r="Q54" s="12"/>
      <c r="R54" s="12"/>
      <c r="S54" s="12"/>
    </row>
    <row r="55" spans="1:19" s="14" customFormat="1" ht="12.75">
      <c r="A55" s="4">
        <f t="shared" si="0"/>
        <v>44</v>
      </c>
      <c r="B55" s="131" t="s">
        <v>359</v>
      </c>
      <c r="C55" s="5" t="s">
        <v>177</v>
      </c>
      <c r="D55" s="5">
        <v>4</v>
      </c>
      <c r="E55" s="60"/>
      <c r="F55" s="60"/>
      <c r="G55" s="61"/>
      <c r="H55" s="11"/>
      <c r="I55" s="11"/>
      <c r="J55" s="11"/>
      <c r="K55" s="12"/>
      <c r="L55" s="13"/>
      <c r="M55" s="12"/>
      <c r="N55" s="12"/>
      <c r="O55" s="12"/>
      <c r="P55" s="12"/>
      <c r="Q55" s="12"/>
      <c r="R55" s="12"/>
      <c r="S55" s="12"/>
    </row>
    <row r="56" spans="1:19" s="14" customFormat="1" ht="12.75">
      <c r="A56" s="112">
        <f t="shared" si="0"/>
        <v>45</v>
      </c>
      <c r="B56" s="189" t="s">
        <v>360</v>
      </c>
      <c r="C56" s="112"/>
      <c r="D56" s="112"/>
      <c r="E56" s="183"/>
      <c r="F56" s="183"/>
      <c r="G56" s="183"/>
      <c r="H56" s="11"/>
      <c r="I56" s="11"/>
      <c r="J56" s="11"/>
      <c r="K56" s="12"/>
      <c r="L56" s="13"/>
      <c r="M56" s="12"/>
      <c r="N56" s="12"/>
      <c r="O56" s="12"/>
      <c r="P56" s="12"/>
      <c r="Q56" s="12"/>
      <c r="R56" s="12"/>
      <c r="S56" s="12"/>
    </row>
    <row r="57" spans="1:19" s="14" customFormat="1" ht="25.5">
      <c r="A57" s="5">
        <f t="shared" si="0"/>
        <v>46</v>
      </c>
      <c r="B57" s="182" t="s">
        <v>394</v>
      </c>
      <c r="C57" s="5" t="s">
        <v>177</v>
      </c>
      <c r="D57" s="5">
        <v>10</v>
      </c>
      <c r="E57" s="60"/>
      <c r="F57" s="60"/>
      <c r="G57" s="61"/>
      <c r="H57" s="11"/>
      <c r="I57" s="11"/>
      <c r="J57" s="11"/>
      <c r="K57" s="12"/>
      <c r="L57" s="13"/>
      <c r="M57" s="12"/>
      <c r="N57" s="12"/>
      <c r="O57" s="12"/>
      <c r="P57" s="12"/>
      <c r="Q57" s="12"/>
      <c r="R57" s="12"/>
      <c r="S57" s="12"/>
    </row>
    <row r="58" spans="1:19" s="14" customFormat="1" ht="25.5">
      <c r="A58" s="5">
        <f t="shared" si="0"/>
        <v>47</v>
      </c>
      <c r="B58" s="182" t="s">
        <v>395</v>
      </c>
      <c r="C58" s="5" t="s">
        <v>177</v>
      </c>
      <c r="D58" s="5">
        <v>9</v>
      </c>
      <c r="E58" s="60"/>
      <c r="F58" s="60"/>
      <c r="G58" s="61"/>
      <c r="H58" s="11"/>
      <c r="I58" s="11"/>
      <c r="J58" s="11"/>
      <c r="K58" s="12"/>
      <c r="L58" s="13"/>
      <c r="M58" s="12"/>
      <c r="N58" s="12"/>
      <c r="O58" s="12"/>
      <c r="P58" s="12"/>
      <c r="Q58" s="12"/>
      <c r="R58" s="12"/>
      <c r="S58" s="12"/>
    </row>
    <row r="59" spans="1:19" s="14" customFormat="1" ht="25.5">
      <c r="A59" s="5">
        <f t="shared" si="0"/>
        <v>48</v>
      </c>
      <c r="B59" s="131" t="s">
        <v>361</v>
      </c>
      <c r="C59" s="5" t="s">
        <v>118</v>
      </c>
      <c r="D59" s="5">
        <v>19</v>
      </c>
      <c r="E59" s="60"/>
      <c r="F59" s="60"/>
      <c r="G59" s="61"/>
      <c r="H59" s="11"/>
      <c r="I59" s="11"/>
      <c r="J59" s="11"/>
      <c r="K59" s="12"/>
      <c r="L59" s="13"/>
      <c r="M59" s="12"/>
      <c r="N59" s="12"/>
      <c r="O59" s="12"/>
      <c r="P59" s="12"/>
      <c r="Q59" s="12"/>
      <c r="R59" s="12"/>
      <c r="S59" s="12"/>
    </row>
    <row r="60" spans="1:19" s="14" customFormat="1" ht="25.5">
      <c r="A60" s="5">
        <f t="shared" si="0"/>
        <v>49</v>
      </c>
      <c r="B60" s="131" t="s">
        <v>362</v>
      </c>
      <c r="C60" s="5" t="s">
        <v>118</v>
      </c>
      <c r="D60" s="5">
        <v>19</v>
      </c>
      <c r="E60" s="60"/>
      <c r="F60" s="60"/>
      <c r="G60" s="61"/>
      <c r="H60" s="11"/>
      <c r="I60" s="11"/>
      <c r="J60" s="11"/>
      <c r="K60" s="12"/>
      <c r="L60" s="13"/>
      <c r="M60" s="12"/>
      <c r="N60" s="12"/>
      <c r="O60" s="12"/>
      <c r="P60" s="12"/>
      <c r="Q60" s="12"/>
      <c r="R60" s="12"/>
      <c r="S60" s="12"/>
    </row>
    <row r="61" spans="1:19" s="14" customFormat="1" ht="12.75">
      <c r="A61" s="5">
        <f t="shared" si="0"/>
        <v>50</v>
      </c>
      <c r="B61" s="131" t="s">
        <v>363</v>
      </c>
      <c r="C61" s="5" t="s">
        <v>118</v>
      </c>
      <c r="D61" s="5">
        <v>2</v>
      </c>
      <c r="E61" s="60"/>
      <c r="F61" s="60"/>
      <c r="G61" s="61"/>
      <c r="H61" s="11"/>
      <c r="I61" s="11"/>
      <c r="J61" s="11"/>
      <c r="K61" s="12"/>
      <c r="L61" s="13"/>
      <c r="M61" s="12"/>
      <c r="N61" s="12"/>
      <c r="O61" s="12"/>
      <c r="P61" s="12"/>
      <c r="Q61" s="12"/>
      <c r="R61" s="12"/>
      <c r="S61" s="12"/>
    </row>
    <row r="62" spans="1:19" s="14" customFormat="1" ht="12.75">
      <c r="A62" s="5">
        <f t="shared" si="0"/>
        <v>51</v>
      </c>
      <c r="B62" s="131" t="s">
        <v>364</v>
      </c>
      <c r="C62" s="5" t="s">
        <v>118</v>
      </c>
      <c r="D62" s="5">
        <v>2</v>
      </c>
      <c r="E62" s="60"/>
      <c r="F62" s="60"/>
      <c r="G62" s="61"/>
      <c r="H62" s="11"/>
      <c r="I62" s="11"/>
      <c r="J62" s="11"/>
      <c r="K62" s="12"/>
      <c r="L62" s="13"/>
      <c r="M62" s="12"/>
      <c r="N62" s="12"/>
      <c r="O62" s="12"/>
      <c r="P62" s="12"/>
      <c r="Q62" s="12"/>
      <c r="R62" s="12"/>
      <c r="S62" s="12"/>
    </row>
    <row r="63" spans="1:19" s="14" customFormat="1" ht="12.75">
      <c r="A63" s="5">
        <f t="shared" si="0"/>
        <v>52</v>
      </c>
      <c r="B63" s="131" t="s">
        <v>365</v>
      </c>
      <c r="C63" s="5" t="s">
        <v>118</v>
      </c>
      <c r="D63" s="5">
        <v>4</v>
      </c>
      <c r="E63" s="60"/>
      <c r="F63" s="60"/>
      <c r="G63" s="61"/>
      <c r="H63" s="11"/>
      <c r="I63" s="11"/>
      <c r="J63" s="11"/>
      <c r="K63" s="12"/>
      <c r="L63" s="13"/>
      <c r="M63" s="12"/>
      <c r="N63" s="12"/>
      <c r="O63" s="12"/>
      <c r="P63" s="12"/>
      <c r="Q63" s="12"/>
      <c r="R63" s="12"/>
      <c r="S63" s="12"/>
    </row>
    <row r="64" spans="1:19" s="14" customFormat="1" ht="12.75">
      <c r="A64" s="5">
        <f t="shared" si="0"/>
        <v>53</v>
      </c>
      <c r="B64" s="131" t="s">
        <v>366</v>
      </c>
      <c r="C64" s="5" t="s">
        <v>118</v>
      </c>
      <c r="D64" s="5">
        <v>6</v>
      </c>
      <c r="E64" s="60"/>
      <c r="F64" s="60"/>
      <c r="G64" s="61"/>
      <c r="H64" s="11"/>
      <c r="I64" s="11"/>
      <c r="J64" s="11"/>
      <c r="K64" s="12"/>
      <c r="L64" s="13"/>
      <c r="M64" s="12"/>
      <c r="N64" s="12"/>
      <c r="O64" s="12"/>
      <c r="P64" s="12"/>
      <c r="Q64" s="12"/>
      <c r="R64" s="12"/>
      <c r="S64" s="12"/>
    </row>
    <row r="65" spans="1:19" s="14" customFormat="1" ht="12.75">
      <c r="A65" s="5">
        <f t="shared" si="0"/>
        <v>54</v>
      </c>
      <c r="B65" s="131" t="s">
        <v>367</v>
      </c>
      <c r="C65" s="5" t="s">
        <v>116</v>
      </c>
      <c r="D65" s="5">
        <v>31</v>
      </c>
      <c r="E65" s="60"/>
      <c r="F65" s="60"/>
      <c r="G65" s="61"/>
      <c r="H65" s="11"/>
      <c r="I65" s="11"/>
      <c r="J65" s="11"/>
      <c r="K65" s="12"/>
      <c r="L65" s="13"/>
      <c r="M65" s="12"/>
      <c r="N65" s="12"/>
      <c r="O65" s="12"/>
      <c r="P65" s="12"/>
      <c r="Q65" s="12"/>
      <c r="R65" s="12"/>
      <c r="S65" s="12"/>
    </row>
    <row r="66" spans="1:19" s="14" customFormat="1" ht="12.75">
      <c r="A66" s="5">
        <f t="shared" si="0"/>
        <v>55</v>
      </c>
      <c r="B66" s="131" t="s">
        <v>368</v>
      </c>
      <c r="C66" s="5" t="s">
        <v>116</v>
      </c>
      <c r="D66" s="5">
        <v>28</v>
      </c>
      <c r="E66" s="60"/>
      <c r="F66" s="60"/>
      <c r="G66" s="61"/>
      <c r="H66" s="11"/>
      <c r="I66" s="11"/>
      <c r="J66" s="11"/>
      <c r="K66" s="12"/>
      <c r="L66" s="13"/>
      <c r="M66" s="12"/>
      <c r="N66" s="12"/>
      <c r="O66" s="12"/>
      <c r="P66" s="12"/>
      <c r="Q66" s="12"/>
      <c r="R66" s="12"/>
      <c r="S66" s="12"/>
    </row>
    <row r="67" spans="1:19" s="14" customFormat="1" ht="12.75">
      <c r="A67" s="5">
        <f t="shared" si="0"/>
        <v>56</v>
      </c>
      <c r="B67" s="131" t="s">
        <v>369</v>
      </c>
      <c r="C67" s="5" t="s">
        <v>116</v>
      </c>
      <c r="D67" s="5">
        <v>58</v>
      </c>
      <c r="E67" s="60"/>
      <c r="F67" s="60"/>
      <c r="G67" s="61"/>
      <c r="H67" s="11"/>
      <c r="I67" s="11"/>
      <c r="J67" s="11"/>
      <c r="K67" s="12"/>
      <c r="L67" s="13"/>
      <c r="M67" s="12"/>
      <c r="N67" s="12"/>
      <c r="O67" s="12"/>
      <c r="P67" s="12"/>
      <c r="Q67" s="12"/>
      <c r="R67" s="12"/>
      <c r="S67" s="12"/>
    </row>
    <row r="68" spans="1:19" s="14" customFormat="1" ht="25.5">
      <c r="A68" s="5">
        <f t="shared" si="0"/>
        <v>57</v>
      </c>
      <c r="B68" s="131" t="s">
        <v>370</v>
      </c>
      <c r="C68" s="5" t="s">
        <v>183</v>
      </c>
      <c r="D68" s="5">
        <v>0.2</v>
      </c>
      <c r="E68" s="60"/>
      <c r="F68" s="60"/>
      <c r="G68" s="61"/>
      <c r="H68" s="11"/>
      <c r="I68" s="11"/>
      <c r="J68" s="11"/>
      <c r="K68" s="12"/>
      <c r="L68" s="13"/>
      <c r="M68" s="12"/>
      <c r="N68" s="12"/>
      <c r="O68" s="12"/>
      <c r="P68" s="12"/>
      <c r="Q68" s="12"/>
      <c r="R68" s="12"/>
      <c r="S68" s="12"/>
    </row>
    <row r="69" spans="1:19" s="14" customFormat="1" ht="12.75">
      <c r="A69" s="5">
        <f t="shared" si="0"/>
        <v>58</v>
      </c>
      <c r="B69" s="131" t="s">
        <v>359</v>
      </c>
      <c r="C69" s="5" t="s">
        <v>177</v>
      </c>
      <c r="D69" s="5">
        <v>4</v>
      </c>
      <c r="E69" s="60"/>
      <c r="F69" s="60"/>
      <c r="G69" s="61"/>
      <c r="H69" s="11"/>
      <c r="I69" s="11"/>
      <c r="J69" s="11"/>
      <c r="K69" s="12"/>
      <c r="L69" s="13"/>
      <c r="M69" s="12"/>
      <c r="N69" s="12"/>
      <c r="O69" s="12"/>
      <c r="P69" s="12"/>
      <c r="Q69" s="12"/>
      <c r="R69" s="12"/>
      <c r="S69" s="12"/>
    </row>
    <row r="70" spans="1:19" s="14" customFormat="1" ht="12.75">
      <c r="A70" s="5">
        <f t="shared" si="0"/>
        <v>59</v>
      </c>
      <c r="B70" s="131" t="s">
        <v>396</v>
      </c>
      <c r="C70" s="5" t="s">
        <v>118</v>
      </c>
      <c r="D70" s="5">
        <v>1</v>
      </c>
      <c r="E70" s="60"/>
      <c r="F70" s="60"/>
      <c r="G70" s="61"/>
      <c r="H70" s="11"/>
      <c r="I70" s="11"/>
      <c r="J70" s="11"/>
      <c r="K70" s="12"/>
      <c r="L70" s="13"/>
      <c r="M70" s="12"/>
      <c r="N70" s="12"/>
      <c r="O70" s="12"/>
      <c r="P70" s="12"/>
      <c r="Q70" s="12"/>
      <c r="R70" s="12"/>
      <c r="S70" s="12"/>
    </row>
    <row r="71" spans="1:19" s="14" customFormat="1" ht="51">
      <c r="A71" s="5">
        <f t="shared" si="0"/>
        <v>60</v>
      </c>
      <c r="B71" s="62" t="s">
        <v>451</v>
      </c>
      <c r="C71" s="5" t="s">
        <v>118</v>
      </c>
      <c r="D71" s="5">
        <v>1</v>
      </c>
      <c r="E71" s="60"/>
      <c r="F71" s="60"/>
      <c r="G71" s="61"/>
      <c r="H71" s="11"/>
      <c r="I71" s="11"/>
      <c r="J71" s="11"/>
      <c r="K71" s="12"/>
      <c r="L71" s="13"/>
      <c r="M71" s="12"/>
      <c r="N71" s="12"/>
      <c r="O71" s="12"/>
      <c r="P71" s="12"/>
      <c r="Q71" s="12"/>
      <c r="R71" s="12"/>
      <c r="S71" s="12"/>
    </row>
    <row r="72" spans="1:19" s="14" customFormat="1" ht="25.5">
      <c r="A72" s="5">
        <f t="shared" si="0"/>
        <v>61</v>
      </c>
      <c r="B72" s="131" t="s">
        <v>397</v>
      </c>
      <c r="C72" s="5" t="s">
        <v>118</v>
      </c>
      <c r="D72" s="5">
        <v>1</v>
      </c>
      <c r="E72" s="60"/>
      <c r="F72" s="60"/>
      <c r="G72" s="61"/>
      <c r="H72" s="11"/>
      <c r="I72" s="11"/>
      <c r="J72" s="11"/>
      <c r="K72" s="12"/>
      <c r="L72" s="13"/>
      <c r="M72" s="12"/>
      <c r="N72" s="12"/>
      <c r="O72" s="12"/>
      <c r="P72" s="12"/>
      <c r="Q72" s="12"/>
      <c r="R72" s="12"/>
      <c r="S72" s="12"/>
    </row>
    <row r="73" spans="1:12" s="39" customFormat="1" ht="13.5" customHeight="1">
      <c r="A73" s="206" t="s">
        <v>201</v>
      </c>
      <c r="B73" s="207"/>
      <c r="C73" s="207"/>
      <c r="D73" s="207"/>
      <c r="E73" s="207"/>
      <c r="F73" s="207"/>
      <c r="G73" s="207"/>
      <c r="H73" s="32"/>
      <c r="I73" s="38"/>
      <c r="J73" s="32"/>
      <c r="L73" s="40"/>
    </row>
    <row r="74" spans="1:12" s="43" customFormat="1" ht="15" customHeight="1">
      <c r="A74" s="18"/>
      <c r="B74" s="21"/>
      <c r="C74" s="21"/>
      <c r="D74" s="21"/>
      <c r="E74" s="21"/>
      <c r="F74" s="21"/>
      <c r="G74" s="21"/>
      <c r="H74" s="10"/>
      <c r="I74" s="41"/>
      <c r="J74" s="10"/>
      <c r="K74" s="42"/>
      <c r="L74" s="42"/>
    </row>
    <row r="75" spans="1:12" s="43" customFormat="1" ht="15" customHeight="1">
      <c r="A75" s="18"/>
      <c r="B75" s="21"/>
      <c r="C75" s="21"/>
      <c r="D75" s="21"/>
      <c r="E75" s="21"/>
      <c r="F75" s="21"/>
      <c r="G75" s="21"/>
      <c r="H75" s="10"/>
      <c r="I75" s="41"/>
      <c r="J75" s="10"/>
      <c r="K75" s="42"/>
      <c r="L75" s="42"/>
    </row>
    <row r="76" spans="1:7" s="76" customFormat="1" ht="15.75" customHeight="1">
      <c r="A76" s="77" t="s">
        <v>202</v>
      </c>
      <c r="B76" s="77"/>
      <c r="C76" s="77"/>
      <c r="D76" s="77"/>
      <c r="E76" s="77"/>
      <c r="F76" s="77"/>
      <c r="G76" s="77"/>
    </row>
    <row r="77" spans="1:7" ht="15.75">
      <c r="A77" s="46"/>
      <c r="B77" s="46"/>
      <c r="C77" s="47"/>
      <c r="D77" s="23"/>
      <c r="E77" s="23"/>
      <c r="F77" s="23"/>
      <c r="G77" s="23"/>
    </row>
    <row r="78" spans="1:12" s="43" customFormat="1" ht="15" customHeight="1">
      <c r="A78" s="18"/>
      <c r="B78" s="21"/>
      <c r="C78" s="21"/>
      <c r="D78" s="21"/>
      <c r="E78" s="21"/>
      <c r="F78" s="21"/>
      <c r="G78" s="21"/>
      <c r="H78" s="10"/>
      <c r="I78" s="41"/>
      <c r="J78" s="10"/>
      <c r="K78" s="42"/>
      <c r="L78" s="42"/>
    </row>
    <row r="79" spans="1:7" s="76" customFormat="1" ht="15.75" customHeight="1">
      <c r="A79" s="77"/>
      <c r="B79" s="77"/>
      <c r="C79" s="77"/>
      <c r="D79" s="77"/>
      <c r="E79" s="77"/>
      <c r="F79" s="77"/>
      <c r="G79" s="77"/>
    </row>
    <row r="80" spans="1:7" ht="15.75">
      <c r="A80" s="23"/>
      <c r="B80" s="48"/>
      <c r="C80" s="49"/>
      <c r="D80" s="23"/>
      <c r="E80" s="23"/>
      <c r="F80" s="23"/>
      <c r="G80" s="23"/>
    </row>
    <row r="81" spans="1:7" ht="12.75">
      <c r="A81" s="23"/>
      <c r="B81" s="23"/>
      <c r="C81" s="18"/>
      <c r="D81" s="23"/>
      <c r="E81" s="23"/>
      <c r="F81" s="23"/>
      <c r="G81" s="23"/>
    </row>
    <row r="82" spans="1:7" ht="12.75">
      <c r="A82" s="23"/>
      <c r="B82" s="23"/>
      <c r="C82" s="18"/>
      <c r="D82" s="23"/>
      <c r="E82" s="23"/>
      <c r="F82" s="23"/>
      <c r="G82" s="23"/>
    </row>
    <row r="83" spans="1:7" ht="12.75">
      <c r="A83" s="23"/>
      <c r="B83" s="23"/>
      <c r="C83" s="23"/>
      <c r="D83" s="23"/>
      <c r="E83" s="23"/>
      <c r="F83" s="23"/>
      <c r="G83" s="23"/>
    </row>
    <row r="84" spans="1:3" ht="12.75">
      <c r="A84" s="7"/>
      <c r="B84" s="7"/>
      <c r="C84" s="7"/>
    </row>
  </sheetData>
  <sheetProtection/>
  <mergeCells count="11">
    <mergeCell ref="E8:E10"/>
    <mergeCell ref="F8:F10"/>
    <mergeCell ref="A73:G73"/>
    <mergeCell ref="A1:G1"/>
    <mergeCell ref="B2:D2"/>
    <mergeCell ref="G8:G10"/>
    <mergeCell ref="A8:A10"/>
    <mergeCell ref="B8:B10"/>
    <mergeCell ref="C8:C10"/>
    <mergeCell ref="D8:D10"/>
    <mergeCell ref="A3:I3"/>
  </mergeCells>
  <printOptions/>
  <pageMargins left="0.74" right="0.17" top="0.87" bottom="0.13" header="0.5" footer="0.17"/>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9"/>
  </sheetPr>
  <dimension ref="A1:AA77"/>
  <sheetViews>
    <sheetView zoomScalePageLayoutView="0" workbookViewId="0" topLeftCell="A1">
      <selection activeCell="Q32" sqref="Q32"/>
    </sheetView>
  </sheetViews>
  <sheetFormatPr defaultColWidth="9.140625" defaultRowHeight="12.75"/>
  <cols>
    <col min="1" max="1" width="5.140625" style="27" customWidth="1"/>
    <col min="2" max="2" width="43.28125" style="27" customWidth="1"/>
    <col min="3" max="3" width="8.00390625" style="50" customWidth="1"/>
    <col min="4" max="4" width="6.28125" style="27" customWidth="1"/>
    <col min="5" max="5" width="14.421875" style="27" customWidth="1"/>
    <col min="6" max="6" width="10.7109375" style="27" customWidth="1"/>
    <col min="7" max="7" width="11.0039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208</v>
      </c>
      <c r="B1" s="196"/>
      <c r="C1" s="196"/>
      <c r="D1" s="196"/>
      <c r="E1" s="196"/>
      <c r="F1" s="196"/>
      <c r="G1" s="196"/>
    </row>
    <row r="2" spans="1:19" s="14" customFormat="1" ht="13.5" customHeight="1">
      <c r="A2" s="212" t="s">
        <v>14</v>
      </c>
      <c r="B2" s="212"/>
      <c r="C2" s="212"/>
      <c r="D2" s="212"/>
      <c r="E2" s="212"/>
      <c r="F2" s="212"/>
      <c r="G2" s="212"/>
      <c r="H2" s="11"/>
      <c r="I2" s="11"/>
      <c r="J2" s="11"/>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4" t="s">
        <v>398</v>
      </c>
      <c r="B4" s="204"/>
      <c r="C4" s="204"/>
      <c r="D4" s="204"/>
      <c r="E4" s="204"/>
      <c r="F4" s="204"/>
      <c r="G4" s="204"/>
      <c r="H4" s="204"/>
      <c r="I4" s="204"/>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452</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209" t="s">
        <v>198</v>
      </c>
      <c r="F9" s="203" t="s">
        <v>199</v>
      </c>
      <c r="G9" s="201" t="s">
        <v>200</v>
      </c>
    </row>
    <row r="10" spans="1:7" s="14" customFormat="1" ht="12.75" customHeight="1">
      <c r="A10" s="199"/>
      <c r="B10" s="199" t="s">
        <v>128</v>
      </c>
      <c r="C10" s="200" t="s">
        <v>129</v>
      </c>
      <c r="D10" s="200" t="s">
        <v>114</v>
      </c>
      <c r="E10" s="210"/>
      <c r="F10" s="203"/>
      <c r="G10" s="201"/>
    </row>
    <row r="11" spans="1:7" s="14" customFormat="1" ht="123" customHeight="1">
      <c r="A11" s="199"/>
      <c r="B11" s="199"/>
      <c r="C11" s="200"/>
      <c r="D11" s="200"/>
      <c r="E11" s="211"/>
      <c r="F11" s="203"/>
      <c r="G11" s="201"/>
    </row>
    <row r="12" spans="1:19" s="14" customFormat="1" ht="13.5" customHeight="1">
      <c r="A12" s="104">
        <v>1</v>
      </c>
      <c r="B12" s="104">
        <v>2</v>
      </c>
      <c r="C12" s="104">
        <v>3</v>
      </c>
      <c r="D12" s="104">
        <v>4</v>
      </c>
      <c r="E12" s="104">
        <v>5</v>
      </c>
      <c r="F12" s="104">
        <v>6</v>
      </c>
      <c r="G12" s="104">
        <v>7</v>
      </c>
      <c r="H12" s="11"/>
      <c r="I12" s="11"/>
      <c r="J12" s="11"/>
      <c r="K12" s="12"/>
      <c r="L12" s="13"/>
      <c r="M12" s="12"/>
      <c r="N12" s="12"/>
      <c r="O12" s="12"/>
      <c r="P12" s="12"/>
      <c r="Q12" s="12"/>
      <c r="R12" s="12"/>
      <c r="S12" s="12"/>
    </row>
    <row r="13" spans="1:19" s="14" customFormat="1" ht="13.5" customHeight="1">
      <c r="A13" s="112">
        <v>1</v>
      </c>
      <c r="B13" s="206" t="s">
        <v>372</v>
      </c>
      <c r="C13" s="206"/>
      <c r="D13" s="206"/>
      <c r="E13" s="188"/>
      <c r="F13" s="188"/>
      <c r="G13" s="112"/>
      <c r="H13" s="11"/>
      <c r="I13" s="11"/>
      <c r="J13" s="11"/>
      <c r="K13" s="12"/>
      <c r="L13" s="13"/>
      <c r="M13" s="12"/>
      <c r="N13" s="12"/>
      <c r="O13" s="12"/>
      <c r="P13" s="12"/>
      <c r="Q13" s="12"/>
      <c r="R13" s="12"/>
      <c r="S13" s="12"/>
    </row>
    <row r="14" spans="1:19" s="14" customFormat="1" ht="25.5">
      <c r="A14" s="5">
        <v>2</v>
      </c>
      <c r="B14" s="187" t="s">
        <v>373</v>
      </c>
      <c r="C14" s="71" t="s">
        <v>118</v>
      </c>
      <c r="D14" s="71">
        <v>1</v>
      </c>
      <c r="E14" s="87"/>
      <c r="F14" s="87"/>
      <c r="G14" s="87"/>
      <c r="H14" s="11"/>
      <c r="I14" s="11"/>
      <c r="J14" s="11"/>
      <c r="K14" s="12"/>
      <c r="L14" s="13"/>
      <c r="M14" s="12"/>
      <c r="N14" s="12"/>
      <c r="O14" s="12"/>
      <c r="P14" s="12"/>
      <c r="Q14" s="12"/>
      <c r="R14" s="12"/>
      <c r="S14" s="12"/>
    </row>
    <row r="15" spans="1:19" s="14" customFormat="1" ht="12.75">
      <c r="A15" s="5">
        <f>A14+1</f>
        <v>3</v>
      </c>
      <c r="B15" s="187" t="s">
        <v>374</v>
      </c>
      <c r="C15" s="71" t="s">
        <v>118</v>
      </c>
      <c r="D15" s="71">
        <v>1</v>
      </c>
      <c r="E15" s="87"/>
      <c r="F15" s="87"/>
      <c r="G15" s="87"/>
      <c r="H15" s="11"/>
      <c r="I15" s="11"/>
      <c r="J15" s="11"/>
      <c r="K15" s="12"/>
      <c r="L15" s="13"/>
      <c r="M15" s="12"/>
      <c r="N15" s="12"/>
      <c r="O15" s="12"/>
      <c r="P15" s="12"/>
      <c r="Q15" s="12"/>
      <c r="R15" s="12"/>
      <c r="S15" s="12"/>
    </row>
    <row r="16" spans="1:19" s="14" customFormat="1" ht="12.75">
      <c r="A16" s="5">
        <f aca="true" t="shared" si="0" ref="A16:A66">A15+1</f>
        <v>4</v>
      </c>
      <c r="B16" s="187" t="s">
        <v>375</v>
      </c>
      <c r="C16" s="71" t="s">
        <v>118</v>
      </c>
      <c r="D16" s="71">
        <v>1</v>
      </c>
      <c r="E16" s="87"/>
      <c r="F16" s="87"/>
      <c r="G16" s="87"/>
      <c r="H16" s="11"/>
      <c r="I16" s="11"/>
      <c r="J16" s="11"/>
      <c r="K16" s="12"/>
      <c r="L16" s="13"/>
      <c r="M16" s="12"/>
      <c r="N16" s="12"/>
      <c r="O16" s="12"/>
      <c r="P16" s="12"/>
      <c r="Q16" s="12"/>
      <c r="R16" s="12"/>
      <c r="S16" s="12"/>
    </row>
    <row r="17" spans="1:19" s="14" customFormat="1" ht="12.75">
      <c r="A17" s="5">
        <f t="shared" si="0"/>
        <v>5</v>
      </c>
      <c r="B17" s="187" t="s">
        <v>376</v>
      </c>
      <c r="C17" s="71" t="s">
        <v>118</v>
      </c>
      <c r="D17" s="71">
        <v>1</v>
      </c>
      <c r="E17" s="87"/>
      <c r="F17" s="87"/>
      <c r="G17" s="87"/>
      <c r="H17" s="11"/>
      <c r="I17" s="11"/>
      <c r="J17" s="11"/>
      <c r="K17" s="12"/>
      <c r="L17" s="13"/>
      <c r="M17" s="12"/>
      <c r="N17" s="12"/>
      <c r="O17" s="12"/>
      <c r="P17" s="12"/>
      <c r="Q17" s="12"/>
      <c r="R17" s="12"/>
      <c r="S17" s="12"/>
    </row>
    <row r="18" spans="1:19" s="14" customFormat="1" ht="12.75">
      <c r="A18" s="5">
        <f t="shared" si="0"/>
        <v>6</v>
      </c>
      <c r="B18" s="187" t="s">
        <v>377</v>
      </c>
      <c r="C18" s="71" t="s">
        <v>117</v>
      </c>
      <c r="D18" s="71">
        <v>1</v>
      </c>
      <c r="E18" s="87"/>
      <c r="F18" s="87"/>
      <c r="G18" s="87"/>
      <c r="H18" s="11"/>
      <c r="I18" s="11"/>
      <c r="J18" s="11"/>
      <c r="K18" s="12"/>
      <c r="L18" s="13"/>
      <c r="M18" s="12"/>
      <c r="N18" s="12"/>
      <c r="O18" s="12"/>
      <c r="P18" s="12"/>
      <c r="Q18" s="12"/>
      <c r="R18" s="12"/>
      <c r="S18" s="12"/>
    </row>
    <row r="19" spans="1:19" s="14" customFormat="1" ht="12.75">
      <c r="A19" s="5">
        <f t="shared" si="0"/>
        <v>7</v>
      </c>
      <c r="B19" s="187" t="s">
        <v>378</v>
      </c>
      <c r="C19" s="71" t="s">
        <v>118</v>
      </c>
      <c r="D19" s="71">
        <v>1</v>
      </c>
      <c r="E19" s="87"/>
      <c r="F19" s="87"/>
      <c r="G19" s="87"/>
      <c r="H19" s="11"/>
      <c r="I19" s="11"/>
      <c r="J19" s="11"/>
      <c r="K19" s="12"/>
      <c r="L19" s="13"/>
      <c r="M19" s="12"/>
      <c r="N19" s="12"/>
      <c r="O19" s="12"/>
      <c r="P19" s="12"/>
      <c r="Q19" s="12"/>
      <c r="R19" s="12"/>
      <c r="S19" s="12"/>
    </row>
    <row r="20" spans="1:19" s="14" customFormat="1" ht="12.75">
      <c r="A20" s="5">
        <f t="shared" si="0"/>
        <v>8</v>
      </c>
      <c r="B20" s="192" t="s">
        <v>379</v>
      </c>
      <c r="C20" s="71" t="s">
        <v>118</v>
      </c>
      <c r="D20" s="71">
        <v>6</v>
      </c>
      <c r="E20" s="87"/>
      <c r="F20" s="87"/>
      <c r="G20" s="87"/>
      <c r="H20" s="11"/>
      <c r="I20" s="11"/>
      <c r="J20" s="11"/>
      <c r="K20" s="12"/>
      <c r="L20" s="13"/>
      <c r="M20" s="12"/>
      <c r="N20" s="12"/>
      <c r="O20" s="12"/>
      <c r="P20" s="12"/>
      <c r="Q20" s="12"/>
      <c r="R20" s="12"/>
      <c r="S20" s="12"/>
    </row>
    <row r="21" spans="1:19" s="14" customFormat="1" ht="25.5">
      <c r="A21" s="5">
        <f t="shared" si="0"/>
        <v>9</v>
      </c>
      <c r="B21" s="187" t="s">
        <v>380</v>
      </c>
      <c r="C21" s="71" t="s">
        <v>117</v>
      </c>
      <c r="D21" s="71">
        <v>1</v>
      </c>
      <c r="E21" s="87"/>
      <c r="F21" s="87"/>
      <c r="G21" s="87"/>
      <c r="H21" s="11"/>
      <c r="I21" s="11"/>
      <c r="J21" s="11"/>
      <c r="K21" s="12"/>
      <c r="L21" s="13"/>
      <c r="M21" s="12"/>
      <c r="N21" s="12"/>
      <c r="O21" s="12"/>
      <c r="P21" s="12"/>
      <c r="Q21" s="12"/>
      <c r="R21" s="12"/>
      <c r="S21" s="12"/>
    </row>
    <row r="22" spans="1:19" s="14" customFormat="1" ht="12.75">
      <c r="A22" s="5">
        <f t="shared" si="0"/>
        <v>10</v>
      </c>
      <c r="B22" s="187" t="s">
        <v>381</v>
      </c>
      <c r="C22" s="71" t="s">
        <v>149</v>
      </c>
      <c r="D22" s="71">
        <v>6</v>
      </c>
      <c r="E22" s="87"/>
      <c r="F22" s="87"/>
      <c r="G22" s="87"/>
      <c r="H22" s="11"/>
      <c r="I22" s="11"/>
      <c r="J22" s="11"/>
      <c r="K22" s="12"/>
      <c r="L22" s="13"/>
      <c r="M22" s="12"/>
      <c r="N22" s="12"/>
      <c r="O22" s="12"/>
      <c r="P22" s="12"/>
      <c r="Q22" s="12"/>
      <c r="R22" s="12"/>
      <c r="S22" s="12"/>
    </row>
    <row r="23" spans="1:19" s="14" customFormat="1" ht="12.75">
      <c r="A23" s="5">
        <f t="shared" si="0"/>
        <v>11</v>
      </c>
      <c r="B23" s="187" t="s">
        <v>382</v>
      </c>
      <c r="C23" s="71" t="s">
        <v>149</v>
      </c>
      <c r="D23" s="71">
        <v>10</v>
      </c>
      <c r="E23" s="87"/>
      <c r="F23" s="87"/>
      <c r="G23" s="87"/>
      <c r="H23" s="11"/>
      <c r="I23" s="11"/>
      <c r="J23" s="11"/>
      <c r="K23" s="12"/>
      <c r="L23" s="13"/>
      <c r="M23" s="12"/>
      <c r="N23" s="12"/>
      <c r="O23" s="12"/>
      <c r="P23" s="12"/>
      <c r="Q23" s="12"/>
      <c r="R23" s="12"/>
      <c r="S23" s="12"/>
    </row>
    <row r="24" spans="1:19" s="14" customFormat="1" ht="38.25">
      <c r="A24" s="5">
        <f t="shared" si="0"/>
        <v>12</v>
      </c>
      <c r="B24" s="187" t="s">
        <v>383</v>
      </c>
      <c r="C24" s="71" t="s">
        <v>183</v>
      </c>
      <c r="D24" s="68">
        <v>0.1</v>
      </c>
      <c r="E24" s="87"/>
      <c r="F24" s="87"/>
      <c r="G24" s="87"/>
      <c r="H24" s="11"/>
      <c r="I24" s="11"/>
      <c r="J24" s="11"/>
      <c r="K24" s="12"/>
      <c r="L24" s="13"/>
      <c r="M24" s="12"/>
      <c r="N24" s="12"/>
      <c r="O24" s="12"/>
      <c r="P24" s="12"/>
      <c r="Q24" s="12"/>
      <c r="R24" s="12"/>
      <c r="S24" s="12"/>
    </row>
    <row r="25" spans="1:19" s="14" customFormat="1" ht="12.75">
      <c r="A25" s="112">
        <f t="shared" si="0"/>
        <v>13</v>
      </c>
      <c r="B25" s="185" t="s">
        <v>384</v>
      </c>
      <c r="C25" s="186"/>
      <c r="D25" s="186"/>
      <c r="E25" s="127"/>
      <c r="F25" s="127"/>
      <c r="G25" s="127"/>
      <c r="H25" s="11"/>
      <c r="I25" s="11"/>
      <c r="J25" s="11"/>
      <c r="K25" s="12"/>
      <c r="L25" s="13"/>
      <c r="M25" s="12"/>
      <c r="N25" s="12"/>
      <c r="O25" s="12"/>
      <c r="P25" s="12"/>
      <c r="Q25" s="12"/>
      <c r="R25" s="12"/>
      <c r="S25" s="12"/>
    </row>
    <row r="26" spans="1:19" s="14" customFormat="1" ht="12.75">
      <c r="A26" s="5">
        <f t="shared" si="0"/>
        <v>14</v>
      </c>
      <c r="B26" s="187" t="s">
        <v>385</v>
      </c>
      <c r="C26" s="71" t="s">
        <v>118</v>
      </c>
      <c r="D26" s="71">
        <v>1</v>
      </c>
      <c r="E26" s="87"/>
      <c r="F26" s="87"/>
      <c r="G26" s="87"/>
      <c r="H26" s="11"/>
      <c r="I26" s="11"/>
      <c r="J26" s="11"/>
      <c r="K26" s="12"/>
      <c r="L26" s="13"/>
      <c r="M26" s="12"/>
      <c r="N26" s="12"/>
      <c r="O26" s="12"/>
      <c r="P26" s="12"/>
      <c r="Q26" s="12"/>
      <c r="R26" s="12"/>
      <c r="S26" s="12"/>
    </row>
    <row r="27" spans="1:19" s="14" customFormat="1" ht="12.75">
      <c r="A27" s="5">
        <f t="shared" si="0"/>
        <v>15</v>
      </c>
      <c r="B27" s="187" t="s">
        <v>386</v>
      </c>
      <c r="C27" s="71" t="s">
        <v>118</v>
      </c>
      <c r="D27" s="71">
        <v>3</v>
      </c>
      <c r="E27" s="87"/>
      <c r="F27" s="87"/>
      <c r="G27" s="87"/>
      <c r="H27" s="11"/>
      <c r="I27" s="11"/>
      <c r="J27" s="11"/>
      <c r="K27" s="12"/>
      <c r="L27" s="13"/>
      <c r="M27" s="12"/>
      <c r="N27" s="12"/>
      <c r="O27" s="12"/>
      <c r="P27" s="12"/>
      <c r="Q27" s="12"/>
      <c r="R27" s="12"/>
      <c r="S27" s="12"/>
    </row>
    <row r="28" spans="1:19" s="14" customFormat="1" ht="12.75">
      <c r="A28" s="5">
        <f t="shared" si="0"/>
        <v>16</v>
      </c>
      <c r="B28" s="187" t="s">
        <v>387</v>
      </c>
      <c r="C28" s="71" t="s">
        <v>117</v>
      </c>
      <c r="D28" s="71">
        <v>1</v>
      </c>
      <c r="E28" s="87"/>
      <c r="F28" s="87"/>
      <c r="G28" s="87"/>
      <c r="H28" s="11"/>
      <c r="I28" s="11"/>
      <c r="J28" s="11"/>
      <c r="K28" s="12"/>
      <c r="L28" s="13"/>
      <c r="M28" s="12"/>
      <c r="N28" s="12"/>
      <c r="O28" s="12"/>
      <c r="P28" s="12"/>
      <c r="Q28" s="12"/>
      <c r="R28" s="12"/>
      <c r="S28" s="12"/>
    </row>
    <row r="29" spans="1:19" s="14" customFormat="1" ht="12.75">
      <c r="A29" s="5">
        <f t="shared" si="0"/>
        <v>17</v>
      </c>
      <c r="B29" s="187" t="s">
        <v>381</v>
      </c>
      <c r="C29" s="71" t="s">
        <v>149</v>
      </c>
      <c r="D29" s="71">
        <v>6</v>
      </c>
      <c r="E29" s="87"/>
      <c r="F29" s="87"/>
      <c r="G29" s="87"/>
      <c r="H29" s="11"/>
      <c r="I29" s="11"/>
      <c r="J29" s="11"/>
      <c r="K29" s="12"/>
      <c r="L29" s="13"/>
      <c r="M29" s="12"/>
      <c r="N29" s="12"/>
      <c r="O29" s="12"/>
      <c r="P29" s="12"/>
      <c r="Q29" s="12"/>
      <c r="R29" s="12"/>
      <c r="S29" s="12"/>
    </row>
    <row r="30" spans="1:19" s="14" customFormat="1" ht="12.75">
      <c r="A30" s="5">
        <f t="shared" si="0"/>
        <v>18</v>
      </c>
      <c r="B30" s="187" t="s">
        <v>388</v>
      </c>
      <c r="C30" s="71" t="s">
        <v>117</v>
      </c>
      <c r="D30" s="71">
        <v>2</v>
      </c>
      <c r="E30" s="87"/>
      <c r="F30" s="87"/>
      <c r="G30" s="87"/>
      <c r="H30" s="11"/>
      <c r="I30" s="11"/>
      <c r="J30" s="11"/>
      <c r="K30" s="12"/>
      <c r="L30" s="13"/>
      <c r="M30" s="12"/>
      <c r="N30" s="12"/>
      <c r="O30" s="12"/>
      <c r="P30" s="12"/>
      <c r="Q30" s="12"/>
      <c r="R30" s="12"/>
      <c r="S30" s="12"/>
    </row>
    <row r="31" spans="1:19" s="14" customFormat="1" ht="12.75">
      <c r="A31" s="5">
        <f t="shared" si="0"/>
        <v>19</v>
      </c>
      <c r="B31" s="187" t="s">
        <v>389</v>
      </c>
      <c r="C31" s="71" t="s">
        <v>117</v>
      </c>
      <c r="D31" s="71">
        <v>1</v>
      </c>
      <c r="E31" s="87"/>
      <c r="F31" s="87"/>
      <c r="G31" s="87"/>
      <c r="H31" s="11"/>
      <c r="I31" s="11"/>
      <c r="J31" s="11"/>
      <c r="K31" s="12"/>
      <c r="L31" s="13"/>
      <c r="M31" s="12"/>
      <c r="N31" s="12"/>
      <c r="O31" s="12"/>
      <c r="P31" s="12"/>
      <c r="Q31" s="12"/>
      <c r="R31" s="12"/>
      <c r="S31" s="12"/>
    </row>
    <row r="32" spans="1:19" s="14" customFormat="1" ht="38.25">
      <c r="A32" s="5">
        <f t="shared" si="0"/>
        <v>20</v>
      </c>
      <c r="B32" s="187" t="s">
        <v>383</v>
      </c>
      <c r="C32" s="71" t="s">
        <v>183</v>
      </c>
      <c r="D32" s="68">
        <v>0.06</v>
      </c>
      <c r="E32" s="87"/>
      <c r="F32" s="87"/>
      <c r="G32" s="87"/>
      <c r="H32" s="11"/>
      <c r="I32" s="11"/>
      <c r="J32" s="11"/>
      <c r="K32" s="12"/>
      <c r="L32" s="13"/>
      <c r="M32" s="12"/>
      <c r="N32" s="12"/>
      <c r="O32" s="12"/>
      <c r="P32" s="12"/>
      <c r="Q32" s="12"/>
      <c r="R32" s="12"/>
      <c r="S32" s="12"/>
    </row>
    <row r="33" spans="1:19" s="14" customFormat="1" ht="12.75">
      <c r="A33" s="112">
        <f t="shared" si="0"/>
        <v>21</v>
      </c>
      <c r="B33" s="185" t="s">
        <v>390</v>
      </c>
      <c r="C33" s="186"/>
      <c r="D33" s="186"/>
      <c r="E33" s="127"/>
      <c r="F33" s="127"/>
      <c r="G33" s="127"/>
      <c r="H33" s="11"/>
      <c r="I33" s="11"/>
      <c r="J33" s="11"/>
      <c r="K33" s="12"/>
      <c r="L33" s="13"/>
      <c r="M33" s="12"/>
      <c r="N33" s="12"/>
      <c r="O33" s="12"/>
      <c r="P33" s="12"/>
      <c r="Q33" s="12"/>
      <c r="R33" s="12"/>
      <c r="S33" s="12"/>
    </row>
    <row r="34" spans="1:19" s="14" customFormat="1" ht="12.75">
      <c r="A34" s="5">
        <f t="shared" si="0"/>
        <v>22</v>
      </c>
      <c r="B34" s="187" t="s">
        <v>0</v>
      </c>
      <c r="C34" s="71" t="s">
        <v>118</v>
      </c>
      <c r="D34" s="71">
        <v>1</v>
      </c>
      <c r="E34" s="87"/>
      <c r="F34" s="87"/>
      <c r="G34" s="87"/>
      <c r="H34" s="11"/>
      <c r="I34" s="11"/>
      <c r="J34" s="11"/>
      <c r="K34" s="12"/>
      <c r="L34" s="13"/>
      <c r="M34" s="12"/>
      <c r="N34" s="12"/>
      <c r="O34" s="12"/>
      <c r="P34" s="12"/>
      <c r="Q34" s="12"/>
      <c r="R34" s="12"/>
      <c r="S34" s="12"/>
    </row>
    <row r="35" spans="1:19" s="14" customFormat="1" ht="12.75">
      <c r="A35" s="5">
        <f t="shared" si="0"/>
        <v>23</v>
      </c>
      <c r="B35" s="187" t="s">
        <v>388</v>
      </c>
      <c r="C35" s="71" t="s">
        <v>117</v>
      </c>
      <c r="D35" s="71">
        <v>1</v>
      </c>
      <c r="E35" s="87"/>
      <c r="F35" s="87"/>
      <c r="G35" s="87"/>
      <c r="H35" s="11"/>
      <c r="I35" s="11"/>
      <c r="J35" s="11"/>
      <c r="K35" s="12"/>
      <c r="L35" s="13"/>
      <c r="M35" s="12"/>
      <c r="N35" s="12"/>
      <c r="O35" s="12"/>
      <c r="P35" s="12"/>
      <c r="Q35" s="12"/>
      <c r="R35" s="12"/>
      <c r="S35" s="12"/>
    </row>
    <row r="36" spans="1:19" s="14" customFormat="1" ht="12.75">
      <c r="A36" s="112">
        <f t="shared" si="0"/>
        <v>24</v>
      </c>
      <c r="B36" s="185" t="s">
        <v>1</v>
      </c>
      <c r="C36" s="186"/>
      <c r="D36" s="186"/>
      <c r="E36" s="127"/>
      <c r="F36" s="127"/>
      <c r="G36" s="127"/>
      <c r="H36" s="11"/>
      <c r="I36" s="11"/>
      <c r="J36" s="11"/>
      <c r="K36" s="12"/>
      <c r="L36" s="13"/>
      <c r="M36" s="12"/>
      <c r="N36" s="12"/>
      <c r="O36" s="12"/>
      <c r="P36" s="12"/>
      <c r="Q36" s="12"/>
      <c r="R36" s="12"/>
      <c r="S36" s="12"/>
    </row>
    <row r="37" spans="1:19" s="14" customFormat="1" ht="12.75">
      <c r="A37" s="5">
        <f t="shared" si="0"/>
        <v>25</v>
      </c>
      <c r="B37" s="187" t="s">
        <v>385</v>
      </c>
      <c r="C37" s="71" t="s">
        <v>118</v>
      </c>
      <c r="D37" s="71">
        <v>1</v>
      </c>
      <c r="E37" s="87"/>
      <c r="F37" s="87"/>
      <c r="G37" s="87"/>
      <c r="H37" s="11"/>
      <c r="I37" s="11"/>
      <c r="J37" s="11"/>
      <c r="K37" s="12"/>
      <c r="L37" s="13"/>
      <c r="M37" s="12"/>
      <c r="N37" s="12"/>
      <c r="O37" s="12"/>
      <c r="P37" s="12"/>
      <c r="Q37" s="12"/>
      <c r="R37" s="12"/>
      <c r="S37" s="12"/>
    </row>
    <row r="38" spans="1:19" s="14" customFormat="1" ht="12.75">
      <c r="A38" s="5">
        <f t="shared" si="0"/>
        <v>26</v>
      </c>
      <c r="B38" s="187" t="s">
        <v>386</v>
      </c>
      <c r="C38" s="71" t="s">
        <v>118</v>
      </c>
      <c r="D38" s="71">
        <v>2</v>
      </c>
      <c r="E38" s="87"/>
      <c r="F38" s="87"/>
      <c r="G38" s="87"/>
      <c r="H38" s="11"/>
      <c r="I38" s="11"/>
      <c r="J38" s="11"/>
      <c r="K38" s="12"/>
      <c r="L38" s="13"/>
      <c r="M38" s="12"/>
      <c r="N38" s="12"/>
      <c r="O38" s="12"/>
      <c r="P38" s="12"/>
      <c r="Q38" s="12"/>
      <c r="R38" s="12"/>
      <c r="S38" s="12"/>
    </row>
    <row r="39" spans="1:19" s="14" customFormat="1" ht="12.75">
      <c r="A39" s="5">
        <f t="shared" si="0"/>
        <v>27</v>
      </c>
      <c r="B39" s="187" t="s">
        <v>387</v>
      </c>
      <c r="C39" s="71" t="s">
        <v>117</v>
      </c>
      <c r="D39" s="71">
        <v>1</v>
      </c>
      <c r="E39" s="87"/>
      <c r="F39" s="87"/>
      <c r="G39" s="87"/>
      <c r="H39" s="11"/>
      <c r="I39" s="11"/>
      <c r="J39" s="11"/>
      <c r="K39" s="12"/>
      <c r="L39" s="13"/>
      <c r="M39" s="12"/>
      <c r="N39" s="12"/>
      <c r="O39" s="12"/>
      <c r="P39" s="12"/>
      <c r="Q39" s="12"/>
      <c r="R39" s="12"/>
      <c r="S39" s="12"/>
    </row>
    <row r="40" spans="1:19" s="14" customFormat="1" ht="12.75">
      <c r="A40" s="5">
        <f t="shared" si="0"/>
        <v>28</v>
      </c>
      <c r="B40" s="187" t="s">
        <v>381</v>
      </c>
      <c r="C40" s="71" t="s">
        <v>149</v>
      </c>
      <c r="D40" s="71">
        <v>3</v>
      </c>
      <c r="E40" s="87"/>
      <c r="F40" s="87"/>
      <c r="G40" s="87"/>
      <c r="H40" s="11"/>
      <c r="I40" s="11"/>
      <c r="J40" s="11"/>
      <c r="K40" s="12"/>
      <c r="L40" s="13"/>
      <c r="M40" s="12"/>
      <c r="N40" s="12"/>
      <c r="O40" s="12"/>
      <c r="P40" s="12"/>
      <c r="Q40" s="12"/>
      <c r="R40" s="12"/>
      <c r="S40" s="12"/>
    </row>
    <row r="41" spans="1:19" s="14" customFormat="1" ht="12.75">
      <c r="A41" s="5">
        <f t="shared" si="0"/>
        <v>29</v>
      </c>
      <c r="B41" s="187" t="s">
        <v>388</v>
      </c>
      <c r="C41" s="71" t="s">
        <v>117</v>
      </c>
      <c r="D41" s="71">
        <v>2</v>
      </c>
      <c r="E41" s="87"/>
      <c r="F41" s="87"/>
      <c r="G41" s="87"/>
      <c r="H41" s="11"/>
      <c r="I41" s="11"/>
      <c r="J41" s="11"/>
      <c r="K41" s="12"/>
      <c r="L41" s="13"/>
      <c r="M41" s="12"/>
      <c r="N41" s="12"/>
      <c r="O41" s="12"/>
      <c r="P41" s="12"/>
      <c r="Q41" s="12"/>
      <c r="R41" s="12"/>
      <c r="S41" s="12"/>
    </row>
    <row r="42" spans="1:19" s="14" customFormat="1" ht="12.75">
      <c r="A42" s="5">
        <f t="shared" si="0"/>
        <v>30</v>
      </c>
      <c r="B42" s="187" t="s">
        <v>2</v>
      </c>
      <c r="C42" s="71" t="s">
        <v>117</v>
      </c>
      <c r="D42" s="71">
        <v>1</v>
      </c>
      <c r="E42" s="87"/>
      <c r="F42" s="87"/>
      <c r="G42" s="87"/>
      <c r="H42" s="11"/>
      <c r="I42" s="11"/>
      <c r="J42" s="11"/>
      <c r="K42" s="12"/>
      <c r="L42" s="13"/>
      <c r="M42" s="12"/>
      <c r="N42" s="12"/>
      <c r="O42" s="12"/>
      <c r="P42" s="12"/>
      <c r="Q42" s="12"/>
      <c r="R42" s="12"/>
      <c r="S42" s="12"/>
    </row>
    <row r="43" spans="1:19" s="14" customFormat="1" ht="38.25">
      <c r="A43" s="5">
        <f t="shared" si="0"/>
        <v>31</v>
      </c>
      <c r="B43" s="187" t="s">
        <v>383</v>
      </c>
      <c r="C43" s="71" t="s">
        <v>183</v>
      </c>
      <c r="D43" s="68">
        <v>0.03</v>
      </c>
      <c r="E43" s="87"/>
      <c r="F43" s="87"/>
      <c r="G43" s="87"/>
      <c r="H43" s="11"/>
      <c r="I43" s="11"/>
      <c r="J43" s="11"/>
      <c r="K43" s="12"/>
      <c r="L43" s="13"/>
      <c r="M43" s="12"/>
      <c r="N43" s="12"/>
      <c r="O43" s="12"/>
      <c r="P43" s="12"/>
      <c r="Q43" s="12"/>
      <c r="R43" s="12"/>
      <c r="S43" s="12"/>
    </row>
    <row r="44" spans="1:19" s="14" customFormat="1" ht="12.75">
      <c r="A44" s="112">
        <f t="shared" si="0"/>
        <v>32</v>
      </c>
      <c r="B44" s="185" t="s">
        <v>3</v>
      </c>
      <c r="C44" s="186"/>
      <c r="D44" s="186"/>
      <c r="E44" s="127"/>
      <c r="F44" s="127"/>
      <c r="G44" s="127"/>
      <c r="H44" s="11"/>
      <c r="I44" s="11"/>
      <c r="J44" s="11"/>
      <c r="K44" s="12"/>
      <c r="L44" s="13"/>
      <c r="M44" s="12"/>
      <c r="N44" s="12"/>
      <c r="O44" s="12"/>
      <c r="P44" s="12"/>
      <c r="Q44" s="12"/>
      <c r="R44" s="12"/>
      <c r="S44" s="12"/>
    </row>
    <row r="45" spans="1:19" s="14" customFormat="1" ht="12.75">
      <c r="A45" s="5">
        <f t="shared" si="0"/>
        <v>33</v>
      </c>
      <c r="B45" s="187" t="s">
        <v>385</v>
      </c>
      <c r="C45" s="71" t="s">
        <v>118</v>
      </c>
      <c r="D45" s="71">
        <v>1</v>
      </c>
      <c r="E45" s="87"/>
      <c r="F45" s="87"/>
      <c r="G45" s="87"/>
      <c r="H45" s="11"/>
      <c r="I45" s="11"/>
      <c r="J45" s="11"/>
      <c r="K45" s="12"/>
      <c r="L45" s="13"/>
      <c r="M45" s="12"/>
      <c r="N45" s="12"/>
      <c r="O45" s="12"/>
      <c r="P45" s="12"/>
      <c r="Q45" s="12"/>
      <c r="R45" s="12"/>
      <c r="S45" s="12"/>
    </row>
    <row r="46" spans="1:19" s="14" customFormat="1" ht="12.75">
      <c r="A46" s="5">
        <f t="shared" si="0"/>
        <v>34</v>
      </c>
      <c r="B46" s="187" t="s">
        <v>386</v>
      </c>
      <c r="C46" s="71" t="s">
        <v>118</v>
      </c>
      <c r="D46" s="71">
        <v>1</v>
      </c>
      <c r="E46" s="87"/>
      <c r="F46" s="87"/>
      <c r="G46" s="87"/>
      <c r="H46" s="11"/>
      <c r="I46" s="11"/>
      <c r="J46" s="11"/>
      <c r="K46" s="12"/>
      <c r="L46" s="13"/>
      <c r="M46" s="12"/>
      <c r="N46" s="12"/>
      <c r="O46" s="12"/>
      <c r="P46" s="12"/>
      <c r="Q46" s="12"/>
      <c r="R46" s="12"/>
      <c r="S46" s="12"/>
    </row>
    <row r="47" spans="1:19" s="14" customFormat="1" ht="12.75">
      <c r="A47" s="5">
        <f t="shared" si="0"/>
        <v>35</v>
      </c>
      <c r="B47" s="187" t="s">
        <v>387</v>
      </c>
      <c r="C47" s="71" t="s">
        <v>117</v>
      </c>
      <c r="D47" s="71">
        <v>1</v>
      </c>
      <c r="E47" s="87"/>
      <c r="F47" s="87"/>
      <c r="G47" s="87"/>
      <c r="H47" s="11"/>
      <c r="I47" s="11"/>
      <c r="J47" s="11"/>
      <c r="K47" s="12"/>
      <c r="L47" s="13"/>
      <c r="M47" s="12"/>
      <c r="N47" s="12"/>
      <c r="O47" s="12"/>
      <c r="P47" s="12"/>
      <c r="Q47" s="12"/>
      <c r="R47" s="12"/>
      <c r="S47" s="12"/>
    </row>
    <row r="48" spans="1:19" s="14" customFormat="1" ht="12.75">
      <c r="A48" s="5">
        <f t="shared" si="0"/>
        <v>36</v>
      </c>
      <c r="B48" s="187" t="s">
        <v>381</v>
      </c>
      <c r="C48" s="71" t="s">
        <v>149</v>
      </c>
      <c r="D48" s="71">
        <v>3</v>
      </c>
      <c r="E48" s="87"/>
      <c r="F48" s="87"/>
      <c r="G48" s="87"/>
      <c r="H48" s="11"/>
      <c r="I48" s="11"/>
      <c r="J48" s="11"/>
      <c r="K48" s="12"/>
      <c r="L48" s="13"/>
      <c r="M48" s="12"/>
      <c r="N48" s="12"/>
      <c r="O48" s="12"/>
      <c r="P48" s="12"/>
      <c r="Q48" s="12"/>
      <c r="R48" s="12"/>
      <c r="S48" s="12"/>
    </row>
    <row r="49" spans="1:19" s="14" customFormat="1" ht="12.75">
      <c r="A49" s="5">
        <f t="shared" si="0"/>
        <v>37</v>
      </c>
      <c r="B49" s="187" t="s">
        <v>388</v>
      </c>
      <c r="C49" s="71" t="s">
        <v>117</v>
      </c>
      <c r="D49" s="71">
        <v>1</v>
      </c>
      <c r="E49" s="87"/>
      <c r="F49" s="87"/>
      <c r="G49" s="87"/>
      <c r="H49" s="11"/>
      <c r="I49" s="11"/>
      <c r="J49" s="11"/>
      <c r="K49" s="12"/>
      <c r="L49" s="13"/>
      <c r="M49" s="12"/>
      <c r="N49" s="12"/>
      <c r="O49" s="12"/>
      <c r="P49" s="12"/>
      <c r="Q49" s="12"/>
      <c r="R49" s="12"/>
      <c r="S49" s="12"/>
    </row>
    <row r="50" spans="1:19" s="14" customFormat="1" ht="12.75">
      <c r="A50" s="5">
        <f t="shared" si="0"/>
        <v>38</v>
      </c>
      <c r="B50" s="187" t="s">
        <v>4</v>
      </c>
      <c r="C50" s="71" t="s">
        <v>117</v>
      </c>
      <c r="D50" s="71">
        <v>1</v>
      </c>
      <c r="E50" s="37"/>
      <c r="F50" s="37"/>
      <c r="G50" s="37"/>
      <c r="H50" s="11"/>
      <c r="I50" s="11"/>
      <c r="J50" s="11"/>
      <c r="K50" s="12"/>
      <c r="L50" s="13"/>
      <c r="M50" s="12"/>
      <c r="N50" s="12"/>
      <c r="O50" s="12"/>
      <c r="P50" s="12"/>
      <c r="Q50" s="12"/>
      <c r="R50" s="12"/>
      <c r="S50" s="12"/>
    </row>
    <row r="51" spans="1:19" s="14" customFormat="1" ht="38.25">
      <c r="A51" s="5">
        <f t="shared" si="0"/>
        <v>39</v>
      </c>
      <c r="B51" s="187" t="s">
        <v>383</v>
      </c>
      <c r="C51" s="71" t="s">
        <v>183</v>
      </c>
      <c r="D51" s="68">
        <v>0.03</v>
      </c>
      <c r="E51" s="87"/>
      <c r="F51" s="87"/>
      <c r="G51" s="87"/>
      <c r="H51" s="11"/>
      <c r="I51" s="11"/>
      <c r="J51" s="11"/>
      <c r="K51" s="12"/>
      <c r="L51" s="13"/>
      <c r="M51" s="12"/>
      <c r="N51" s="12"/>
      <c r="O51" s="12"/>
      <c r="P51" s="12"/>
      <c r="Q51" s="12"/>
      <c r="R51" s="12"/>
      <c r="S51" s="12"/>
    </row>
    <row r="52" spans="1:19" s="14" customFormat="1" ht="12.75">
      <c r="A52" s="112">
        <f t="shared" si="0"/>
        <v>40</v>
      </c>
      <c r="B52" s="185" t="s">
        <v>5</v>
      </c>
      <c r="C52" s="186"/>
      <c r="D52" s="186"/>
      <c r="E52" s="127"/>
      <c r="F52" s="127"/>
      <c r="G52" s="127"/>
      <c r="H52" s="11"/>
      <c r="I52" s="11"/>
      <c r="J52" s="11"/>
      <c r="K52" s="12"/>
      <c r="L52" s="13"/>
      <c r="M52" s="12"/>
      <c r="N52" s="12"/>
      <c r="O52" s="12"/>
      <c r="P52" s="12"/>
      <c r="Q52" s="12"/>
      <c r="R52" s="12"/>
      <c r="S52" s="12"/>
    </row>
    <row r="53" spans="1:19" s="14" customFormat="1" ht="12.75">
      <c r="A53" s="5">
        <f t="shared" si="0"/>
        <v>41</v>
      </c>
      <c r="B53" s="187" t="s">
        <v>6</v>
      </c>
      <c r="C53" s="71" t="s">
        <v>118</v>
      </c>
      <c r="D53" s="71">
        <v>1</v>
      </c>
      <c r="E53" s="87"/>
      <c r="F53" s="87"/>
      <c r="G53" s="87"/>
      <c r="H53" s="11"/>
      <c r="I53" s="11"/>
      <c r="J53" s="11"/>
      <c r="K53" s="12"/>
      <c r="L53" s="13"/>
      <c r="M53" s="12"/>
      <c r="N53" s="12"/>
      <c r="O53" s="12"/>
      <c r="P53" s="12"/>
      <c r="Q53" s="12"/>
      <c r="R53" s="12"/>
      <c r="S53" s="12"/>
    </row>
    <row r="54" spans="1:19" s="14" customFormat="1" ht="12.75">
      <c r="A54" s="5">
        <f t="shared" si="0"/>
        <v>42</v>
      </c>
      <c r="B54" s="187" t="s">
        <v>386</v>
      </c>
      <c r="C54" s="71" t="s">
        <v>118</v>
      </c>
      <c r="D54" s="71">
        <v>6</v>
      </c>
      <c r="E54" s="87"/>
      <c r="F54" s="87"/>
      <c r="G54" s="87"/>
      <c r="H54" s="11"/>
      <c r="I54" s="11"/>
      <c r="J54" s="11"/>
      <c r="K54" s="12"/>
      <c r="L54" s="13"/>
      <c r="M54" s="12"/>
      <c r="N54" s="12"/>
      <c r="O54" s="12"/>
      <c r="P54" s="12"/>
      <c r="Q54" s="12"/>
      <c r="R54" s="12"/>
      <c r="S54" s="12"/>
    </row>
    <row r="55" spans="1:19" s="14" customFormat="1" ht="12.75">
      <c r="A55" s="5">
        <f t="shared" si="0"/>
        <v>43</v>
      </c>
      <c r="B55" s="187" t="s">
        <v>377</v>
      </c>
      <c r="C55" s="71" t="s">
        <v>117</v>
      </c>
      <c r="D55" s="71">
        <v>1</v>
      </c>
      <c r="E55" s="87"/>
      <c r="F55" s="87"/>
      <c r="G55" s="87"/>
      <c r="H55" s="11"/>
      <c r="I55" s="11"/>
      <c r="J55" s="11"/>
      <c r="K55" s="12"/>
      <c r="L55" s="13"/>
      <c r="M55" s="12"/>
      <c r="N55" s="12"/>
      <c r="O55" s="12"/>
      <c r="P55" s="12"/>
      <c r="Q55" s="12"/>
      <c r="R55" s="12"/>
      <c r="S55" s="12"/>
    </row>
    <row r="56" spans="1:19" s="14" customFormat="1" ht="12.75">
      <c r="A56" s="5">
        <f t="shared" si="0"/>
        <v>44</v>
      </c>
      <c r="B56" s="187" t="s">
        <v>381</v>
      </c>
      <c r="C56" s="71" t="s">
        <v>149</v>
      </c>
      <c r="D56" s="71">
        <v>6</v>
      </c>
      <c r="E56" s="87"/>
      <c r="F56" s="87"/>
      <c r="G56" s="87"/>
      <c r="H56" s="11"/>
      <c r="I56" s="11"/>
      <c r="J56" s="11"/>
      <c r="K56" s="12"/>
      <c r="L56" s="13"/>
      <c r="M56" s="12"/>
      <c r="N56" s="12"/>
      <c r="O56" s="12"/>
      <c r="P56" s="12"/>
      <c r="Q56" s="12"/>
      <c r="R56" s="12"/>
      <c r="S56" s="12"/>
    </row>
    <row r="57" spans="1:19" s="14" customFormat="1" ht="12.75">
      <c r="A57" s="5">
        <f t="shared" si="0"/>
        <v>45</v>
      </c>
      <c r="B57" s="187" t="s">
        <v>7</v>
      </c>
      <c r="C57" s="71" t="s">
        <v>149</v>
      </c>
      <c r="D57" s="71">
        <v>8</v>
      </c>
      <c r="E57" s="87"/>
      <c r="F57" s="87"/>
      <c r="G57" s="87"/>
      <c r="H57" s="11"/>
      <c r="I57" s="11"/>
      <c r="J57" s="11"/>
      <c r="K57" s="12"/>
      <c r="L57" s="13"/>
      <c r="M57" s="12"/>
      <c r="N57" s="12"/>
      <c r="O57" s="12"/>
      <c r="P57" s="12"/>
      <c r="Q57" s="12"/>
      <c r="R57" s="12"/>
      <c r="S57" s="12"/>
    </row>
    <row r="58" spans="1:19" s="14" customFormat="1" ht="12.75">
      <c r="A58" s="5">
        <f t="shared" si="0"/>
        <v>46</v>
      </c>
      <c r="B58" s="187" t="s">
        <v>8</v>
      </c>
      <c r="C58" s="71" t="s">
        <v>117</v>
      </c>
      <c r="D58" s="71">
        <v>1</v>
      </c>
      <c r="E58" s="87"/>
      <c r="F58" s="87"/>
      <c r="G58" s="87"/>
      <c r="H58" s="11"/>
      <c r="I58" s="11"/>
      <c r="J58" s="11"/>
      <c r="K58" s="12"/>
      <c r="L58" s="13"/>
      <c r="M58" s="12"/>
      <c r="N58" s="12"/>
      <c r="O58" s="12"/>
      <c r="P58" s="12"/>
      <c r="Q58" s="12"/>
      <c r="R58" s="12"/>
      <c r="S58" s="12"/>
    </row>
    <row r="59" spans="1:19" s="14" customFormat="1" ht="12.75">
      <c r="A59" s="5">
        <f t="shared" si="0"/>
        <v>47</v>
      </c>
      <c r="B59" s="187" t="s">
        <v>9</v>
      </c>
      <c r="C59" s="71" t="s">
        <v>117</v>
      </c>
      <c r="D59" s="71">
        <v>1</v>
      </c>
      <c r="E59" s="87"/>
      <c r="F59" s="87"/>
      <c r="G59" s="87"/>
      <c r="H59" s="11"/>
      <c r="I59" s="11"/>
      <c r="J59" s="11"/>
      <c r="K59" s="12"/>
      <c r="L59" s="13"/>
      <c r="M59" s="12"/>
      <c r="N59" s="12"/>
      <c r="O59" s="12"/>
      <c r="P59" s="12"/>
      <c r="Q59" s="12"/>
      <c r="R59" s="12"/>
      <c r="S59" s="12"/>
    </row>
    <row r="60" spans="1:19" s="14" customFormat="1" ht="38.25">
      <c r="A60" s="5">
        <f t="shared" si="0"/>
        <v>48</v>
      </c>
      <c r="B60" s="187" t="s">
        <v>383</v>
      </c>
      <c r="C60" s="71" t="s">
        <v>183</v>
      </c>
      <c r="D60" s="68">
        <v>0.09</v>
      </c>
      <c r="E60" s="87"/>
      <c r="F60" s="87"/>
      <c r="G60" s="87"/>
      <c r="H60" s="11"/>
      <c r="I60" s="11"/>
      <c r="J60" s="11"/>
      <c r="K60" s="12"/>
      <c r="L60" s="13"/>
      <c r="M60" s="12"/>
      <c r="N60" s="12"/>
      <c r="O60" s="12"/>
      <c r="P60" s="12"/>
      <c r="Q60" s="12"/>
      <c r="R60" s="12"/>
      <c r="S60" s="12"/>
    </row>
    <row r="61" spans="1:19" s="14" customFormat="1" ht="12.75">
      <c r="A61" s="112">
        <f t="shared" si="0"/>
        <v>49</v>
      </c>
      <c r="B61" s="185" t="s">
        <v>10</v>
      </c>
      <c r="C61" s="186"/>
      <c r="D61" s="186"/>
      <c r="E61" s="127"/>
      <c r="F61" s="127"/>
      <c r="G61" s="127"/>
      <c r="H61" s="11"/>
      <c r="I61" s="11"/>
      <c r="J61" s="11"/>
      <c r="K61" s="12"/>
      <c r="L61" s="13"/>
      <c r="M61" s="12"/>
      <c r="N61" s="12"/>
      <c r="O61" s="12"/>
      <c r="P61" s="12"/>
      <c r="Q61" s="12"/>
      <c r="R61" s="12"/>
      <c r="S61" s="12"/>
    </row>
    <row r="62" spans="1:19" s="14" customFormat="1" ht="12.75">
      <c r="A62" s="5">
        <f t="shared" si="0"/>
        <v>50</v>
      </c>
      <c r="B62" s="187" t="s">
        <v>386</v>
      </c>
      <c r="C62" s="71" t="s">
        <v>118</v>
      </c>
      <c r="D62" s="71">
        <v>1</v>
      </c>
      <c r="E62" s="87"/>
      <c r="F62" s="87"/>
      <c r="G62" s="87"/>
      <c r="H62" s="11"/>
      <c r="I62" s="11"/>
      <c r="J62" s="11"/>
      <c r="K62" s="12"/>
      <c r="L62" s="13"/>
      <c r="M62" s="12"/>
      <c r="N62" s="12"/>
      <c r="O62" s="12"/>
      <c r="P62" s="12"/>
      <c r="Q62" s="12"/>
      <c r="R62" s="12"/>
      <c r="S62" s="12"/>
    </row>
    <row r="63" spans="1:19" s="14" customFormat="1" ht="12.75">
      <c r="A63" s="5">
        <f t="shared" si="0"/>
        <v>51</v>
      </c>
      <c r="B63" s="187" t="s">
        <v>7</v>
      </c>
      <c r="C63" s="71" t="s">
        <v>149</v>
      </c>
      <c r="D63" s="71">
        <v>3</v>
      </c>
      <c r="E63" s="87"/>
      <c r="F63" s="87"/>
      <c r="G63" s="87"/>
      <c r="H63" s="11"/>
      <c r="I63" s="11"/>
      <c r="J63" s="11"/>
      <c r="K63" s="12"/>
      <c r="L63" s="13"/>
      <c r="M63" s="12"/>
      <c r="N63" s="12"/>
      <c r="O63" s="12"/>
      <c r="P63" s="12"/>
      <c r="Q63" s="12"/>
      <c r="R63" s="12"/>
      <c r="S63" s="12"/>
    </row>
    <row r="64" spans="1:19" s="14" customFormat="1" ht="12.75">
      <c r="A64" s="112">
        <f t="shared" si="0"/>
        <v>52</v>
      </c>
      <c r="B64" s="185" t="s">
        <v>11</v>
      </c>
      <c r="C64" s="186"/>
      <c r="D64" s="186"/>
      <c r="E64" s="127"/>
      <c r="F64" s="127"/>
      <c r="G64" s="127"/>
      <c r="H64" s="11"/>
      <c r="I64" s="11"/>
      <c r="J64" s="11"/>
      <c r="K64" s="12"/>
      <c r="L64" s="13"/>
      <c r="M64" s="12"/>
      <c r="N64" s="12"/>
      <c r="O64" s="12"/>
      <c r="P64" s="12"/>
      <c r="Q64" s="12"/>
      <c r="R64" s="12"/>
      <c r="S64" s="12"/>
    </row>
    <row r="65" spans="1:19" s="14" customFormat="1" ht="12.75">
      <c r="A65" s="5">
        <f t="shared" si="0"/>
        <v>53</v>
      </c>
      <c r="B65" s="70" t="s">
        <v>12</v>
      </c>
      <c r="C65" s="71" t="s">
        <v>118</v>
      </c>
      <c r="D65" s="71">
        <v>10</v>
      </c>
      <c r="E65" s="87"/>
      <c r="F65" s="87"/>
      <c r="G65" s="87"/>
      <c r="H65" s="11"/>
      <c r="I65" s="11"/>
      <c r="J65" s="11"/>
      <c r="K65" s="12"/>
      <c r="L65" s="13"/>
      <c r="M65" s="12"/>
      <c r="N65" s="12"/>
      <c r="O65" s="12"/>
      <c r="P65" s="12"/>
      <c r="Q65" s="12"/>
      <c r="R65" s="12"/>
      <c r="S65" s="12"/>
    </row>
    <row r="66" spans="1:19" s="14" customFormat="1" ht="12.75">
      <c r="A66" s="5">
        <f t="shared" si="0"/>
        <v>54</v>
      </c>
      <c r="B66" s="70" t="s">
        <v>13</v>
      </c>
      <c r="C66" s="71" t="s">
        <v>118</v>
      </c>
      <c r="D66" s="71">
        <v>5</v>
      </c>
      <c r="E66" s="87"/>
      <c r="F66" s="87"/>
      <c r="G66" s="87"/>
      <c r="H66" s="11"/>
      <c r="I66" s="11"/>
      <c r="J66" s="11"/>
      <c r="K66" s="12"/>
      <c r="L66" s="13"/>
      <c r="M66" s="12"/>
      <c r="N66" s="12"/>
      <c r="O66" s="12"/>
      <c r="P66" s="12"/>
      <c r="Q66" s="12"/>
      <c r="R66" s="12"/>
      <c r="S66" s="12"/>
    </row>
    <row r="67" spans="1:12" s="39" customFormat="1" ht="13.5" customHeight="1">
      <c r="A67" s="206" t="s">
        <v>201</v>
      </c>
      <c r="B67" s="207"/>
      <c r="C67" s="207"/>
      <c r="D67" s="207"/>
      <c r="E67" s="207"/>
      <c r="F67" s="207"/>
      <c r="G67" s="207"/>
      <c r="H67" s="32"/>
      <c r="I67" s="38"/>
      <c r="J67" s="32"/>
      <c r="L67" s="40"/>
    </row>
    <row r="68" spans="1:12" s="43" customFormat="1" ht="15" customHeight="1">
      <c r="A68" s="81"/>
      <c r="B68" s="82"/>
      <c r="C68" s="82"/>
      <c r="D68" s="82"/>
      <c r="E68" s="82"/>
      <c r="F68" s="82"/>
      <c r="G68" s="82"/>
      <c r="H68" s="10"/>
      <c r="I68" s="41"/>
      <c r="J68" s="10"/>
      <c r="K68" s="42"/>
      <c r="L68" s="42"/>
    </row>
    <row r="69" spans="1:12" s="43" customFormat="1" ht="15" customHeight="1">
      <c r="A69" s="81"/>
      <c r="B69" s="82"/>
      <c r="C69" s="82"/>
      <c r="D69" s="82"/>
      <c r="E69" s="82"/>
      <c r="F69" s="82"/>
      <c r="G69" s="82"/>
      <c r="H69" s="10"/>
      <c r="I69" s="41"/>
      <c r="J69" s="10"/>
      <c r="K69" s="42"/>
      <c r="L69" s="42"/>
    </row>
    <row r="70" spans="1:7" s="76" customFormat="1" ht="15.75" customHeight="1">
      <c r="A70" s="83" t="s">
        <v>202</v>
      </c>
      <c r="B70" s="83"/>
      <c r="C70" s="83"/>
      <c r="D70" s="83"/>
      <c r="E70" s="83"/>
      <c r="F70" s="83"/>
      <c r="G70" s="83"/>
    </row>
    <row r="71" spans="1:12" s="43" customFormat="1" ht="15" customHeight="1">
      <c r="A71" s="18"/>
      <c r="B71" s="21"/>
      <c r="C71" s="21"/>
      <c r="D71" s="21"/>
      <c r="E71" s="21"/>
      <c r="F71" s="21"/>
      <c r="G71" s="21"/>
      <c r="H71" s="10"/>
      <c r="I71" s="41"/>
      <c r="J71" s="10"/>
      <c r="K71" s="42"/>
      <c r="L71" s="42"/>
    </row>
    <row r="72" spans="1:7" ht="15.75">
      <c r="A72" s="46"/>
      <c r="B72" s="46"/>
      <c r="C72" s="47"/>
      <c r="D72" s="23"/>
      <c r="E72" s="23"/>
      <c r="F72" s="23"/>
      <c r="G72" s="23"/>
    </row>
    <row r="73" spans="1:7" ht="15.75">
      <c r="A73" s="23"/>
      <c r="B73" s="48"/>
      <c r="C73" s="49"/>
      <c r="D73" s="23"/>
      <c r="E73" s="23"/>
      <c r="F73" s="23"/>
      <c r="G73" s="23"/>
    </row>
    <row r="74" spans="1:7" ht="12.75">
      <c r="A74" s="23"/>
      <c r="B74" s="23"/>
      <c r="C74" s="18"/>
      <c r="D74" s="23"/>
      <c r="E74" s="23"/>
      <c r="F74" s="23"/>
      <c r="G74" s="23"/>
    </row>
    <row r="75" spans="1:7" ht="12.75">
      <c r="A75" s="23"/>
      <c r="B75" s="23"/>
      <c r="C75" s="18"/>
      <c r="D75" s="23"/>
      <c r="E75" s="23"/>
      <c r="F75" s="23"/>
      <c r="G75" s="23"/>
    </row>
    <row r="76" spans="1:7" ht="12.75">
      <c r="A76" s="23"/>
      <c r="B76" s="23"/>
      <c r="C76" s="23"/>
      <c r="D76" s="23"/>
      <c r="E76" s="23"/>
      <c r="F76" s="23"/>
      <c r="G76" s="23"/>
    </row>
    <row r="77" spans="1:3" ht="12.75">
      <c r="A77" s="7"/>
      <c r="B77" s="7"/>
      <c r="C77" s="7"/>
    </row>
  </sheetData>
  <sheetProtection/>
  <mergeCells count="13">
    <mergeCell ref="A67:G67"/>
    <mergeCell ref="A4:I4"/>
    <mergeCell ref="B13:D13"/>
    <mergeCell ref="A1:G1"/>
    <mergeCell ref="G9:G11"/>
    <mergeCell ref="A3:G3"/>
    <mergeCell ref="A9:A11"/>
    <mergeCell ref="B9:B11"/>
    <mergeCell ref="C9:C11"/>
    <mergeCell ref="D9:D11"/>
    <mergeCell ref="E9:E11"/>
    <mergeCell ref="F9:F11"/>
    <mergeCell ref="A2:G2"/>
  </mergeCells>
  <printOptions/>
  <pageMargins left="0.71" right="0.16" top="0.17" bottom="0.19" header="0.17" footer="0.19"/>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AA69"/>
  <sheetViews>
    <sheetView zoomScalePageLayoutView="0" workbookViewId="0" topLeftCell="A1">
      <selection activeCell="I12" sqref="I12"/>
    </sheetView>
  </sheetViews>
  <sheetFormatPr defaultColWidth="9.140625" defaultRowHeight="12.75"/>
  <cols>
    <col min="1" max="1" width="4.8515625" style="55" customWidth="1"/>
    <col min="2" max="2" width="45.140625" style="55" customWidth="1"/>
    <col min="3" max="3" width="6.57421875" style="55" customWidth="1"/>
    <col min="4" max="4" width="6.140625" style="55" customWidth="1"/>
    <col min="5" max="5" width="13.57421875" style="55" customWidth="1"/>
    <col min="6" max="6" width="10.8515625" style="55" customWidth="1"/>
    <col min="7" max="7" width="12.57421875" style="55" customWidth="1"/>
    <col min="8" max="16384" width="9.140625" style="55" customWidth="1"/>
  </cols>
  <sheetData>
    <row r="2" spans="1:7" s="14" customFormat="1" ht="15" customHeight="1">
      <c r="A2" s="195" t="s">
        <v>209</v>
      </c>
      <c r="B2" s="196"/>
      <c r="C2" s="196"/>
      <c r="D2" s="196"/>
      <c r="E2" s="196"/>
      <c r="F2" s="196"/>
      <c r="G2" s="196"/>
    </row>
    <row r="3" spans="2:9" ht="15.75">
      <c r="B3" s="213" t="s">
        <v>204</v>
      </c>
      <c r="C3" s="213"/>
      <c r="D3" s="213"/>
      <c r="G3" s="79"/>
      <c r="H3" s="58"/>
      <c r="I3" s="58"/>
    </row>
    <row r="4" ht="12.75">
      <c r="G4" s="57"/>
    </row>
    <row r="5" spans="1:27" s="14" customFormat="1" ht="15" customHeight="1">
      <c r="A5" s="204" t="s">
        <v>398</v>
      </c>
      <c r="B5" s="204"/>
      <c r="C5" s="204"/>
      <c r="D5" s="204"/>
      <c r="E5" s="204"/>
      <c r="F5" s="204"/>
      <c r="G5" s="204"/>
      <c r="H5" s="204"/>
      <c r="I5" s="204"/>
      <c r="J5" s="9"/>
      <c r="K5" s="9"/>
      <c r="L5" s="9"/>
      <c r="M5" s="9"/>
      <c r="N5" s="9"/>
      <c r="O5" s="9"/>
      <c r="P5" s="10"/>
      <c r="Q5" s="11"/>
      <c r="R5" s="11"/>
      <c r="S5" s="12"/>
      <c r="T5" s="13"/>
      <c r="U5" s="12"/>
      <c r="V5" s="12"/>
      <c r="W5" s="12"/>
      <c r="X5" s="12"/>
      <c r="Y5" s="12"/>
      <c r="Z5" s="12"/>
      <c r="AA5" s="12"/>
    </row>
    <row r="6" spans="1:27" s="27" customFormat="1" ht="12.75">
      <c r="A6" s="17"/>
      <c r="B6" s="23" t="s">
        <v>399</v>
      </c>
      <c r="C6" s="17"/>
      <c r="D6" s="17"/>
      <c r="E6" s="17"/>
      <c r="F6" s="17"/>
      <c r="G6" s="17"/>
      <c r="H6" s="17"/>
      <c r="I6" s="17"/>
      <c r="J6" s="23"/>
      <c r="K6" s="23"/>
      <c r="L6" s="23"/>
      <c r="M6" s="23"/>
      <c r="N6" s="24"/>
      <c r="O6" s="25"/>
      <c r="P6" s="10"/>
      <c r="Q6" s="11"/>
      <c r="R6" s="11"/>
      <c r="S6" s="12"/>
      <c r="T6" s="13"/>
      <c r="U6" s="26"/>
      <c r="V6" s="26"/>
      <c r="W6" s="26"/>
      <c r="X6" s="26"/>
      <c r="Y6" s="26"/>
      <c r="Z6" s="26"/>
      <c r="AA6" s="26"/>
    </row>
    <row r="7" spans="1:27" s="27" customFormat="1" ht="12.75">
      <c r="A7" s="19" t="s">
        <v>400</v>
      </c>
      <c r="B7" s="20"/>
      <c r="C7" s="21"/>
      <c r="D7" s="22"/>
      <c r="E7" s="22"/>
      <c r="F7" s="22"/>
      <c r="G7" s="22"/>
      <c r="H7" s="22"/>
      <c r="I7" s="23"/>
      <c r="J7" s="23"/>
      <c r="K7" s="23"/>
      <c r="L7" s="23"/>
      <c r="M7" s="23"/>
      <c r="N7" s="24"/>
      <c r="O7" s="25"/>
      <c r="P7" s="10"/>
      <c r="Q7" s="11"/>
      <c r="R7" s="11"/>
      <c r="S7" s="12"/>
      <c r="T7" s="13"/>
      <c r="U7" s="26"/>
      <c r="V7" s="26"/>
      <c r="W7" s="26"/>
      <c r="X7" s="26"/>
      <c r="Y7" s="26"/>
      <c r="Z7" s="26"/>
      <c r="AA7" s="26"/>
    </row>
    <row r="8" spans="1:27" s="14" customFormat="1" ht="12.75" customHeight="1">
      <c r="A8" s="17" t="s">
        <v>401</v>
      </c>
      <c r="B8" s="28"/>
      <c r="C8" s="16"/>
      <c r="D8" s="6"/>
      <c r="E8" s="6"/>
      <c r="F8" s="6"/>
      <c r="G8" s="6"/>
      <c r="H8" s="6"/>
      <c r="I8" s="1"/>
      <c r="J8" s="1"/>
      <c r="K8" s="1"/>
      <c r="L8" s="1"/>
      <c r="M8" s="1"/>
      <c r="N8" s="9"/>
      <c r="O8" s="29"/>
      <c r="P8" s="10"/>
      <c r="Q8" s="11"/>
      <c r="R8" s="11"/>
      <c r="S8" s="12"/>
      <c r="T8" s="13"/>
      <c r="U8" s="12"/>
      <c r="V8" s="12"/>
      <c r="W8" s="12"/>
      <c r="X8" s="12"/>
      <c r="Y8" s="12"/>
      <c r="Z8" s="12"/>
      <c r="AA8" s="12"/>
    </row>
    <row r="9" spans="1:27" s="14" customFormat="1" ht="12.75" customHeight="1">
      <c r="A9" s="17" t="s">
        <v>453</v>
      </c>
      <c r="B9" s="2"/>
      <c r="C9" s="3"/>
      <c r="D9" s="1"/>
      <c r="E9" s="1"/>
      <c r="F9" s="1"/>
      <c r="G9" s="1"/>
      <c r="H9" s="1"/>
      <c r="I9" s="1"/>
      <c r="J9" s="1"/>
      <c r="K9" s="1"/>
      <c r="L9" s="30"/>
      <c r="M9" s="30"/>
      <c r="N9" s="30"/>
      <c r="O9" s="31"/>
      <c r="P9" s="10"/>
      <c r="Q9" s="11"/>
      <c r="R9" s="11"/>
      <c r="S9" s="12"/>
      <c r="T9" s="13"/>
      <c r="U9" s="12"/>
      <c r="V9" s="12"/>
      <c r="W9" s="12"/>
      <c r="X9" s="12"/>
      <c r="Y9" s="12"/>
      <c r="Z9" s="12"/>
      <c r="AA9" s="12"/>
    </row>
    <row r="10" spans="1:7" s="14" customFormat="1" ht="12.75" customHeight="1">
      <c r="A10" s="199" t="s">
        <v>126</v>
      </c>
      <c r="B10" s="199" t="s">
        <v>127</v>
      </c>
      <c r="C10" s="200" t="s">
        <v>115</v>
      </c>
      <c r="D10" s="200" t="s">
        <v>114</v>
      </c>
      <c r="E10" s="201" t="s">
        <v>198</v>
      </c>
      <c r="F10" s="203" t="s">
        <v>199</v>
      </c>
      <c r="G10" s="201" t="s">
        <v>200</v>
      </c>
    </row>
    <row r="11" spans="1:7" s="14" customFormat="1" ht="12.75" customHeight="1">
      <c r="A11" s="199"/>
      <c r="B11" s="199" t="s">
        <v>128</v>
      </c>
      <c r="C11" s="200" t="s">
        <v>129</v>
      </c>
      <c r="D11" s="200" t="s">
        <v>114</v>
      </c>
      <c r="E11" s="202"/>
      <c r="F11" s="203"/>
      <c r="G11" s="201"/>
    </row>
    <row r="12" spans="1:7" s="14" customFormat="1" ht="123" customHeight="1">
      <c r="A12" s="199"/>
      <c r="B12" s="199"/>
      <c r="C12" s="200"/>
      <c r="D12" s="200"/>
      <c r="E12" s="202"/>
      <c r="F12" s="203"/>
      <c r="G12" s="201"/>
    </row>
    <row r="13" spans="1:11" s="14" customFormat="1" ht="13.5" customHeight="1">
      <c r="A13" s="104">
        <v>1</v>
      </c>
      <c r="B13" s="104">
        <v>2</v>
      </c>
      <c r="C13" s="104">
        <v>3</v>
      </c>
      <c r="D13" s="104">
        <v>4</v>
      </c>
      <c r="E13" s="104">
        <v>5</v>
      </c>
      <c r="F13" s="104">
        <v>6</v>
      </c>
      <c r="G13" s="104">
        <v>7</v>
      </c>
      <c r="H13" s="12"/>
      <c r="I13" s="12"/>
      <c r="J13" s="12"/>
      <c r="K13" s="12"/>
    </row>
    <row r="14" spans="1:7" s="53" customFormat="1" ht="12.75" customHeight="1">
      <c r="A14" s="156"/>
      <c r="B14" s="157" t="s">
        <v>44</v>
      </c>
      <c r="C14" s="157"/>
      <c r="D14" s="157"/>
      <c r="E14" s="157"/>
      <c r="F14" s="157"/>
      <c r="G14" s="157"/>
    </row>
    <row r="15" spans="1:7" s="53" customFormat="1" ht="38.25">
      <c r="A15" s="158">
        <v>1</v>
      </c>
      <c r="B15" s="159" t="s">
        <v>45</v>
      </c>
      <c r="C15" s="160" t="s">
        <v>118</v>
      </c>
      <c r="D15" s="161">
        <v>4</v>
      </c>
      <c r="E15" s="75"/>
      <c r="F15" s="75"/>
      <c r="G15" s="75"/>
    </row>
    <row r="16" spans="1:7" s="54" customFormat="1" ht="38.25">
      <c r="A16" s="158">
        <v>2</v>
      </c>
      <c r="B16" s="159" t="s">
        <v>46</v>
      </c>
      <c r="C16" s="160" t="s">
        <v>118</v>
      </c>
      <c r="D16" s="160">
        <v>10</v>
      </c>
      <c r="E16" s="75"/>
      <c r="F16" s="75"/>
      <c r="G16" s="67"/>
    </row>
    <row r="17" spans="1:7" s="54" customFormat="1" ht="38.25">
      <c r="A17" s="158">
        <f>A16+1</f>
        <v>3</v>
      </c>
      <c r="B17" s="159" t="s">
        <v>47</v>
      </c>
      <c r="C17" s="160" t="s">
        <v>118</v>
      </c>
      <c r="D17" s="160">
        <v>17</v>
      </c>
      <c r="E17" s="75"/>
      <c r="F17" s="75"/>
      <c r="G17" s="67"/>
    </row>
    <row r="18" spans="1:7" s="54" customFormat="1" ht="38.25">
      <c r="A18" s="158">
        <f aca="true" t="shared" si="0" ref="A18:A64">A17+1</f>
        <v>4</v>
      </c>
      <c r="B18" s="159" t="s">
        <v>48</v>
      </c>
      <c r="C18" s="160" t="s">
        <v>118</v>
      </c>
      <c r="D18" s="160">
        <v>3</v>
      </c>
      <c r="E18" s="75"/>
      <c r="F18" s="75"/>
      <c r="G18" s="67"/>
    </row>
    <row r="19" spans="1:7" s="54" customFormat="1" ht="38.25">
      <c r="A19" s="158">
        <f t="shared" si="0"/>
        <v>5</v>
      </c>
      <c r="B19" s="162" t="s">
        <v>49</v>
      </c>
      <c r="C19" s="160" t="s">
        <v>118</v>
      </c>
      <c r="D19" s="163">
        <v>1</v>
      </c>
      <c r="E19" s="75"/>
      <c r="F19" s="75"/>
      <c r="G19" s="67"/>
    </row>
    <row r="20" spans="1:7" s="54" customFormat="1" ht="38.25">
      <c r="A20" s="158">
        <f t="shared" si="0"/>
        <v>6</v>
      </c>
      <c r="B20" s="162" t="s">
        <v>50</v>
      </c>
      <c r="C20" s="160" t="s">
        <v>118</v>
      </c>
      <c r="D20" s="163">
        <v>4</v>
      </c>
      <c r="E20" s="75"/>
      <c r="F20" s="75"/>
      <c r="G20" s="67"/>
    </row>
    <row r="21" spans="1:7" s="54" customFormat="1" ht="45" customHeight="1">
      <c r="A21" s="158">
        <f t="shared" si="0"/>
        <v>7</v>
      </c>
      <c r="B21" s="162" t="s">
        <v>51</v>
      </c>
      <c r="C21" s="160" t="s">
        <v>118</v>
      </c>
      <c r="D21" s="163">
        <v>2</v>
      </c>
      <c r="E21" s="75"/>
      <c r="F21" s="75"/>
      <c r="G21" s="67"/>
    </row>
    <row r="22" spans="1:7" s="54" customFormat="1" ht="38.25">
      <c r="A22" s="158">
        <f t="shared" si="0"/>
        <v>8</v>
      </c>
      <c r="B22" s="162" t="s">
        <v>154</v>
      </c>
      <c r="C22" s="160" t="s">
        <v>118</v>
      </c>
      <c r="D22" s="163">
        <v>2</v>
      </c>
      <c r="E22" s="75"/>
      <c r="F22" s="75"/>
      <c r="G22" s="67"/>
    </row>
    <row r="23" spans="1:7" s="54" customFormat="1" ht="25.5">
      <c r="A23" s="158">
        <f t="shared" si="0"/>
        <v>9</v>
      </c>
      <c r="B23" s="162" t="s">
        <v>52</v>
      </c>
      <c r="C23" s="160" t="s">
        <v>118</v>
      </c>
      <c r="D23" s="163">
        <v>7</v>
      </c>
      <c r="E23" s="75"/>
      <c r="F23" s="75"/>
      <c r="G23" s="67"/>
    </row>
    <row r="24" spans="1:7" s="54" customFormat="1" ht="25.5">
      <c r="A24" s="158">
        <f t="shared" si="0"/>
        <v>10</v>
      </c>
      <c r="B24" s="162" t="s">
        <v>155</v>
      </c>
      <c r="C24" s="160" t="s">
        <v>117</v>
      </c>
      <c r="D24" s="163">
        <v>7</v>
      </c>
      <c r="E24" s="75"/>
      <c r="F24" s="75"/>
      <c r="G24" s="67"/>
    </row>
    <row r="25" spans="1:7" s="54" customFormat="1" ht="25.5">
      <c r="A25" s="158">
        <f t="shared" si="0"/>
        <v>11</v>
      </c>
      <c r="B25" s="162" t="s">
        <v>156</v>
      </c>
      <c r="C25" s="160" t="s">
        <v>117</v>
      </c>
      <c r="D25" s="163">
        <v>2</v>
      </c>
      <c r="E25" s="75"/>
      <c r="F25" s="75"/>
      <c r="G25" s="67"/>
    </row>
    <row r="26" spans="1:7" s="54" customFormat="1" ht="25.5">
      <c r="A26" s="158">
        <f t="shared" si="0"/>
        <v>12</v>
      </c>
      <c r="B26" s="162" t="s">
        <v>158</v>
      </c>
      <c r="C26" s="160" t="s">
        <v>117</v>
      </c>
      <c r="D26" s="163">
        <v>6</v>
      </c>
      <c r="E26" s="75"/>
      <c r="F26" s="75"/>
      <c r="G26" s="67"/>
    </row>
    <row r="27" spans="1:7" s="54" customFormat="1" ht="25.5">
      <c r="A27" s="158">
        <f t="shared" si="0"/>
        <v>13</v>
      </c>
      <c r="B27" s="162" t="s">
        <v>111</v>
      </c>
      <c r="C27" s="160" t="s">
        <v>117</v>
      </c>
      <c r="D27" s="163">
        <v>2</v>
      </c>
      <c r="E27" s="75"/>
      <c r="F27" s="75"/>
      <c r="G27" s="67"/>
    </row>
    <row r="28" spans="1:7" s="54" customFormat="1" ht="25.5">
      <c r="A28" s="158">
        <f t="shared" si="0"/>
        <v>14</v>
      </c>
      <c r="B28" s="162" t="s">
        <v>157</v>
      </c>
      <c r="C28" s="160" t="s">
        <v>117</v>
      </c>
      <c r="D28" s="163">
        <v>7</v>
      </c>
      <c r="E28" s="75"/>
      <c r="F28" s="75"/>
      <c r="G28" s="67"/>
    </row>
    <row r="29" spans="1:7" s="54" customFormat="1" ht="25.5">
      <c r="A29" s="158">
        <f t="shared" si="0"/>
        <v>15</v>
      </c>
      <c r="B29" s="162" t="s">
        <v>159</v>
      </c>
      <c r="C29" s="160" t="s">
        <v>117</v>
      </c>
      <c r="D29" s="163">
        <v>15</v>
      </c>
      <c r="E29" s="75"/>
      <c r="F29" s="75"/>
      <c r="G29" s="67"/>
    </row>
    <row r="30" spans="1:7" s="54" customFormat="1" ht="25.5">
      <c r="A30" s="158">
        <f t="shared" si="0"/>
        <v>16</v>
      </c>
      <c r="B30" s="162" t="s">
        <v>160</v>
      </c>
      <c r="C30" s="160" t="s">
        <v>117</v>
      </c>
      <c r="D30" s="163">
        <v>14</v>
      </c>
      <c r="E30" s="75"/>
      <c r="F30" s="75"/>
      <c r="G30" s="67"/>
    </row>
    <row r="31" spans="1:7" s="54" customFormat="1" ht="12.75">
      <c r="A31" s="158">
        <f t="shared" si="0"/>
        <v>17</v>
      </c>
      <c r="B31" s="164" t="s">
        <v>53</v>
      </c>
      <c r="C31" s="160" t="s">
        <v>117</v>
      </c>
      <c r="D31" s="163">
        <v>1</v>
      </c>
      <c r="E31" s="75"/>
      <c r="F31" s="75"/>
      <c r="G31" s="67"/>
    </row>
    <row r="32" spans="1:7" s="54" customFormat="1" ht="12.75">
      <c r="A32" s="158">
        <f t="shared" si="0"/>
        <v>18</v>
      </c>
      <c r="B32" s="164" t="s">
        <v>54</v>
      </c>
      <c r="C32" s="160" t="s">
        <v>117</v>
      </c>
      <c r="D32" s="163">
        <v>1</v>
      </c>
      <c r="E32" s="75"/>
      <c r="F32" s="75"/>
      <c r="G32" s="67"/>
    </row>
    <row r="33" spans="1:7" s="54" customFormat="1" ht="12.75">
      <c r="A33" s="158">
        <f t="shared" si="0"/>
        <v>19</v>
      </c>
      <c r="B33" s="162" t="s">
        <v>161</v>
      </c>
      <c r="C33" s="160" t="s">
        <v>117</v>
      </c>
      <c r="D33" s="163">
        <v>66</v>
      </c>
      <c r="E33" s="75"/>
      <c r="F33" s="75"/>
      <c r="G33" s="67"/>
    </row>
    <row r="34" spans="1:7" s="54" customFormat="1" ht="12.75">
      <c r="A34" s="158">
        <f t="shared" si="0"/>
        <v>20</v>
      </c>
      <c r="B34" s="162" t="s">
        <v>162</v>
      </c>
      <c r="C34" s="160" t="s">
        <v>117</v>
      </c>
      <c r="D34" s="163">
        <v>87</v>
      </c>
      <c r="E34" s="75"/>
      <c r="F34" s="75"/>
      <c r="G34" s="67"/>
    </row>
    <row r="35" spans="1:7" s="54" customFormat="1" ht="12.75">
      <c r="A35" s="158">
        <f t="shared" si="0"/>
        <v>21</v>
      </c>
      <c r="B35" s="162" t="s">
        <v>55</v>
      </c>
      <c r="C35" s="160" t="s">
        <v>117</v>
      </c>
      <c r="D35" s="163">
        <v>9</v>
      </c>
      <c r="E35" s="75"/>
      <c r="F35" s="75"/>
      <c r="G35" s="67"/>
    </row>
    <row r="36" spans="1:7" s="54" customFormat="1" ht="25.5">
      <c r="A36" s="158">
        <f t="shared" si="0"/>
        <v>22</v>
      </c>
      <c r="B36" s="162" t="s">
        <v>163</v>
      </c>
      <c r="C36" s="160" t="s">
        <v>117</v>
      </c>
      <c r="D36" s="163">
        <v>5</v>
      </c>
      <c r="E36" s="75"/>
      <c r="F36" s="75"/>
      <c r="G36" s="67"/>
    </row>
    <row r="37" spans="1:7" s="54" customFormat="1" ht="25.5">
      <c r="A37" s="158">
        <f t="shared" si="0"/>
        <v>23</v>
      </c>
      <c r="B37" s="162" t="s">
        <v>164</v>
      </c>
      <c r="C37" s="160" t="s">
        <v>117</v>
      </c>
      <c r="D37" s="163">
        <v>1</v>
      </c>
      <c r="E37" s="75"/>
      <c r="F37" s="75"/>
      <c r="G37" s="67"/>
    </row>
    <row r="38" spans="1:7" s="54" customFormat="1" ht="25.5">
      <c r="A38" s="158">
        <f t="shared" si="0"/>
        <v>24</v>
      </c>
      <c r="B38" s="162" t="s">
        <v>165</v>
      </c>
      <c r="C38" s="160" t="s">
        <v>117</v>
      </c>
      <c r="D38" s="163">
        <v>11</v>
      </c>
      <c r="E38" s="75"/>
      <c r="F38" s="75"/>
      <c r="G38" s="67"/>
    </row>
    <row r="39" spans="1:7" s="54" customFormat="1" ht="25.5">
      <c r="A39" s="158">
        <f t="shared" si="0"/>
        <v>25</v>
      </c>
      <c r="B39" s="162" t="s">
        <v>166</v>
      </c>
      <c r="C39" s="160" t="s">
        <v>117</v>
      </c>
      <c r="D39" s="163">
        <v>1</v>
      </c>
      <c r="E39" s="75"/>
      <c r="F39" s="75"/>
      <c r="G39" s="67"/>
    </row>
    <row r="40" spans="1:7" s="54" customFormat="1" ht="25.5">
      <c r="A40" s="158">
        <f t="shared" si="0"/>
        <v>26</v>
      </c>
      <c r="B40" s="162" t="s">
        <v>56</v>
      </c>
      <c r="C40" s="160" t="s">
        <v>117</v>
      </c>
      <c r="D40" s="163">
        <v>2</v>
      </c>
      <c r="E40" s="75"/>
      <c r="F40" s="75"/>
      <c r="G40" s="67"/>
    </row>
    <row r="41" spans="1:7" s="54" customFormat="1" ht="25.5">
      <c r="A41" s="158">
        <f t="shared" si="0"/>
        <v>27</v>
      </c>
      <c r="B41" s="162" t="s">
        <v>167</v>
      </c>
      <c r="C41" s="160" t="s">
        <v>118</v>
      </c>
      <c r="D41" s="163">
        <v>10</v>
      </c>
      <c r="E41" s="75"/>
      <c r="F41" s="75"/>
      <c r="G41" s="67"/>
    </row>
    <row r="42" spans="1:7" s="54" customFormat="1" ht="25.5">
      <c r="A42" s="158">
        <f t="shared" si="0"/>
        <v>28</v>
      </c>
      <c r="B42" s="162" t="s">
        <v>57</v>
      </c>
      <c r="C42" s="160" t="s">
        <v>118</v>
      </c>
      <c r="D42" s="163">
        <v>2</v>
      </c>
      <c r="E42" s="75"/>
      <c r="F42" s="75"/>
      <c r="G42" s="67"/>
    </row>
    <row r="43" spans="1:7" s="54" customFormat="1" ht="25.5">
      <c r="A43" s="158">
        <f t="shared" si="0"/>
        <v>29</v>
      </c>
      <c r="B43" s="162" t="s">
        <v>58</v>
      </c>
      <c r="C43" s="160" t="s">
        <v>118</v>
      </c>
      <c r="D43" s="163">
        <v>1</v>
      </c>
      <c r="E43" s="75"/>
      <c r="F43" s="75"/>
      <c r="G43" s="67"/>
    </row>
    <row r="44" spans="1:7" s="54" customFormat="1" ht="12.75">
      <c r="A44" s="158">
        <f t="shared" si="0"/>
        <v>30</v>
      </c>
      <c r="B44" s="164" t="s">
        <v>59</v>
      </c>
      <c r="C44" s="160" t="s">
        <v>117</v>
      </c>
      <c r="D44" s="163">
        <v>1</v>
      </c>
      <c r="E44" s="75"/>
      <c r="F44" s="75"/>
      <c r="G44" s="67"/>
    </row>
    <row r="45" spans="1:7" s="54" customFormat="1" ht="25.5">
      <c r="A45" s="158">
        <f t="shared" si="0"/>
        <v>31</v>
      </c>
      <c r="B45" s="162" t="s">
        <v>60</v>
      </c>
      <c r="C45" s="160" t="s">
        <v>117</v>
      </c>
      <c r="D45" s="163">
        <v>1</v>
      </c>
      <c r="E45" s="75"/>
      <c r="F45" s="75"/>
      <c r="G45" s="67"/>
    </row>
    <row r="46" spans="1:7" s="54" customFormat="1" ht="12.75">
      <c r="A46" s="158">
        <f t="shared" si="0"/>
        <v>32</v>
      </c>
      <c r="B46" s="162" t="s">
        <v>61</v>
      </c>
      <c r="C46" s="160" t="s">
        <v>117</v>
      </c>
      <c r="D46" s="163">
        <v>4</v>
      </c>
      <c r="E46" s="75"/>
      <c r="F46" s="75"/>
      <c r="G46" s="67"/>
    </row>
    <row r="47" spans="1:7" s="54" customFormat="1" ht="25.5">
      <c r="A47" s="158">
        <f t="shared" si="0"/>
        <v>33</v>
      </c>
      <c r="B47" s="162" t="s">
        <v>62</v>
      </c>
      <c r="C47" s="160" t="s">
        <v>118</v>
      </c>
      <c r="D47" s="163">
        <v>1</v>
      </c>
      <c r="E47" s="75"/>
      <c r="F47" s="75"/>
      <c r="G47" s="67"/>
    </row>
    <row r="48" spans="1:7" s="54" customFormat="1" ht="12.75">
      <c r="A48" s="158">
        <f t="shared" si="0"/>
        <v>34</v>
      </c>
      <c r="B48" s="162" t="s">
        <v>168</v>
      </c>
      <c r="C48" s="160" t="s">
        <v>169</v>
      </c>
      <c r="D48" s="163">
        <v>415</v>
      </c>
      <c r="E48" s="75"/>
      <c r="F48" s="75"/>
      <c r="G48" s="67"/>
    </row>
    <row r="49" spans="1:7" s="54" customFormat="1" ht="12.75">
      <c r="A49" s="158">
        <f t="shared" si="0"/>
        <v>35</v>
      </c>
      <c r="B49" s="162" t="s">
        <v>170</v>
      </c>
      <c r="C49" s="160" t="s">
        <v>116</v>
      </c>
      <c r="D49" s="163">
        <v>10</v>
      </c>
      <c r="E49" s="75"/>
      <c r="F49" s="75"/>
      <c r="G49" s="67"/>
    </row>
    <row r="50" spans="1:7" s="54" customFormat="1" ht="12.75">
      <c r="A50" s="158">
        <f t="shared" si="0"/>
        <v>36</v>
      </c>
      <c r="B50" s="162" t="s">
        <v>171</v>
      </c>
      <c r="C50" s="160" t="s">
        <v>116</v>
      </c>
      <c r="D50" s="163">
        <v>270</v>
      </c>
      <c r="E50" s="75"/>
      <c r="F50" s="75"/>
      <c r="G50" s="67"/>
    </row>
    <row r="51" spans="1:7" s="54" customFormat="1" ht="12.75">
      <c r="A51" s="158">
        <f t="shared" si="0"/>
        <v>37</v>
      </c>
      <c r="B51" s="162" t="s">
        <v>172</v>
      </c>
      <c r="C51" s="160" t="s">
        <v>116</v>
      </c>
      <c r="D51" s="163">
        <v>60</v>
      </c>
      <c r="E51" s="75"/>
      <c r="F51" s="75"/>
      <c r="G51" s="67"/>
    </row>
    <row r="52" spans="1:7" s="54" customFormat="1" ht="12.75">
      <c r="A52" s="158">
        <f t="shared" si="0"/>
        <v>38</v>
      </c>
      <c r="B52" s="162" t="s">
        <v>63</v>
      </c>
      <c r="C52" s="160" t="s">
        <v>116</v>
      </c>
      <c r="D52" s="163">
        <v>40</v>
      </c>
      <c r="E52" s="75"/>
      <c r="F52" s="75"/>
      <c r="G52" s="67"/>
    </row>
    <row r="53" spans="1:7" s="54" customFormat="1" ht="12.75">
      <c r="A53" s="158">
        <f t="shared" si="0"/>
        <v>39</v>
      </c>
      <c r="B53" s="162" t="s">
        <v>64</v>
      </c>
      <c r="C53" s="160" t="s">
        <v>116</v>
      </c>
      <c r="D53" s="163">
        <v>20</v>
      </c>
      <c r="E53" s="75"/>
      <c r="F53" s="75"/>
      <c r="G53" s="67"/>
    </row>
    <row r="54" spans="1:7" s="54" customFormat="1" ht="12.75">
      <c r="A54" s="158">
        <f t="shared" si="0"/>
        <v>40</v>
      </c>
      <c r="B54" s="162" t="s">
        <v>65</v>
      </c>
      <c r="C54" s="160" t="s">
        <v>118</v>
      </c>
      <c r="D54" s="163">
        <v>2</v>
      </c>
      <c r="E54" s="75"/>
      <c r="F54" s="75"/>
      <c r="G54" s="67"/>
    </row>
    <row r="55" spans="1:7" s="54" customFormat="1" ht="25.5">
      <c r="A55" s="158">
        <f t="shared" si="0"/>
        <v>41</v>
      </c>
      <c r="B55" s="162" t="s">
        <v>66</v>
      </c>
      <c r="C55" s="160" t="s">
        <v>116</v>
      </c>
      <c r="D55" s="163">
        <v>35</v>
      </c>
      <c r="E55" s="75"/>
      <c r="F55" s="75"/>
      <c r="G55" s="67"/>
    </row>
    <row r="56" spans="1:7" s="54" customFormat="1" ht="25.5">
      <c r="A56" s="158">
        <f t="shared" si="0"/>
        <v>42</v>
      </c>
      <c r="B56" s="162" t="s">
        <v>67</v>
      </c>
      <c r="C56" s="160" t="s">
        <v>116</v>
      </c>
      <c r="D56" s="163">
        <v>35</v>
      </c>
      <c r="E56" s="75"/>
      <c r="F56" s="75"/>
      <c r="G56" s="67"/>
    </row>
    <row r="57" spans="1:7" s="54" customFormat="1" ht="12.75">
      <c r="A57" s="158">
        <f t="shared" si="0"/>
        <v>43</v>
      </c>
      <c r="B57" s="162" t="s">
        <v>68</v>
      </c>
      <c r="C57" s="160" t="s">
        <v>116</v>
      </c>
      <c r="D57" s="163">
        <v>2</v>
      </c>
      <c r="E57" s="75"/>
      <c r="F57" s="75"/>
      <c r="G57" s="67"/>
    </row>
    <row r="58" spans="1:7" s="54" customFormat="1" ht="12.75">
      <c r="A58" s="158">
        <f t="shared" si="0"/>
        <v>44</v>
      </c>
      <c r="B58" s="162" t="s">
        <v>173</v>
      </c>
      <c r="C58" s="160" t="s">
        <v>116</v>
      </c>
      <c r="D58" s="163">
        <v>182</v>
      </c>
      <c r="E58" s="166"/>
      <c r="F58" s="166"/>
      <c r="G58" s="151"/>
    </row>
    <row r="59" spans="1:7" s="54" customFormat="1" ht="12.75">
      <c r="A59" s="158">
        <f t="shared" si="0"/>
        <v>45</v>
      </c>
      <c r="B59" s="162" t="s">
        <v>174</v>
      </c>
      <c r="C59" s="160" t="s">
        <v>116</v>
      </c>
      <c r="D59" s="163">
        <v>330</v>
      </c>
      <c r="E59" s="166"/>
      <c r="F59" s="166"/>
      <c r="G59" s="151"/>
    </row>
    <row r="60" spans="1:7" s="54" customFormat="1" ht="12.75">
      <c r="A60" s="158">
        <f t="shared" si="0"/>
        <v>46</v>
      </c>
      <c r="B60" s="162" t="s">
        <v>69</v>
      </c>
      <c r="C60" s="160" t="s">
        <v>116</v>
      </c>
      <c r="D60" s="163">
        <v>2</v>
      </c>
      <c r="E60" s="166"/>
      <c r="F60" s="166"/>
      <c r="G60" s="151"/>
    </row>
    <row r="61" spans="1:7" s="54" customFormat="1" ht="12.75">
      <c r="A61" s="158">
        <f t="shared" si="0"/>
        <v>47</v>
      </c>
      <c r="B61" s="162" t="s">
        <v>70</v>
      </c>
      <c r="C61" s="160" t="s">
        <v>116</v>
      </c>
      <c r="D61" s="163">
        <v>12</v>
      </c>
      <c r="E61" s="166"/>
      <c r="F61" s="166"/>
      <c r="G61" s="151"/>
    </row>
    <row r="62" spans="1:7" s="54" customFormat="1" ht="12.75">
      <c r="A62" s="167">
        <f t="shared" si="0"/>
        <v>48</v>
      </c>
      <c r="B62" s="168" t="s">
        <v>148</v>
      </c>
      <c r="C62" s="169"/>
      <c r="D62" s="146"/>
      <c r="E62" s="170"/>
      <c r="F62" s="170"/>
      <c r="G62" s="147"/>
    </row>
    <row r="63" spans="1:7" s="54" customFormat="1" ht="12.75">
      <c r="A63" s="158">
        <f t="shared" si="0"/>
        <v>49</v>
      </c>
      <c r="B63" s="162" t="s">
        <v>175</v>
      </c>
      <c r="C63" s="160" t="s">
        <v>118</v>
      </c>
      <c r="D63" s="163">
        <v>1</v>
      </c>
      <c r="E63" s="166"/>
      <c r="F63" s="166"/>
      <c r="G63" s="151"/>
    </row>
    <row r="64" spans="1:7" s="54" customFormat="1" ht="25.5">
      <c r="A64" s="158">
        <f t="shared" si="0"/>
        <v>50</v>
      </c>
      <c r="B64" s="162" t="s">
        <v>176</v>
      </c>
      <c r="C64" s="160" t="s">
        <v>118</v>
      </c>
      <c r="D64" s="163">
        <v>1</v>
      </c>
      <c r="E64" s="166"/>
      <c r="F64" s="166"/>
      <c r="G64" s="151"/>
    </row>
    <row r="65" spans="1:7" s="54" customFormat="1" ht="25.5">
      <c r="A65" s="158">
        <f>A64+1</f>
        <v>51</v>
      </c>
      <c r="B65" s="165" t="s">
        <v>71</v>
      </c>
      <c r="C65" s="160" t="s">
        <v>118</v>
      </c>
      <c r="D65" s="163">
        <v>1</v>
      </c>
      <c r="E65" s="166"/>
      <c r="F65" s="166"/>
      <c r="G65" s="151"/>
    </row>
    <row r="66" spans="1:12" s="39" customFormat="1" ht="13.5" customHeight="1">
      <c r="A66" s="206" t="s">
        <v>201</v>
      </c>
      <c r="B66" s="207"/>
      <c r="C66" s="207"/>
      <c r="D66" s="207"/>
      <c r="E66" s="207"/>
      <c r="F66" s="207"/>
      <c r="G66" s="207"/>
      <c r="H66" s="32"/>
      <c r="I66" s="38"/>
      <c r="J66" s="32"/>
      <c r="L66" s="40"/>
    </row>
    <row r="67" spans="2:7" ht="12.75">
      <c r="B67" s="56"/>
      <c r="C67" s="56"/>
      <c r="D67" s="56"/>
      <c r="E67" s="56"/>
      <c r="F67" s="56"/>
      <c r="G67" s="56"/>
    </row>
    <row r="69" spans="1:7" s="76" customFormat="1" ht="15.75" customHeight="1">
      <c r="A69" s="77" t="s">
        <v>202</v>
      </c>
      <c r="B69" s="77"/>
      <c r="C69" s="77"/>
      <c r="D69" s="77"/>
      <c r="E69" s="77"/>
      <c r="F69" s="77"/>
      <c r="G69" s="77"/>
    </row>
  </sheetData>
  <sheetProtection/>
  <mergeCells count="11">
    <mergeCell ref="A2:G2"/>
    <mergeCell ref="B3:D3"/>
    <mergeCell ref="G10:G12"/>
    <mergeCell ref="A5:I5"/>
    <mergeCell ref="A66:G66"/>
    <mergeCell ref="F10:F12"/>
    <mergeCell ref="A10:A12"/>
    <mergeCell ref="B10:B12"/>
    <mergeCell ref="C10:C12"/>
    <mergeCell ref="D10:D12"/>
    <mergeCell ref="E10:E12"/>
  </mergeCells>
  <printOptions/>
  <pageMargins left="0.77" right="0.2" top="0.61" bottom="0.13" header="0.5" footer="0.2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AA45"/>
  <sheetViews>
    <sheetView zoomScalePageLayoutView="0" workbookViewId="0" topLeftCell="A1">
      <selection activeCell="M13" sqref="M12:M13"/>
    </sheetView>
  </sheetViews>
  <sheetFormatPr defaultColWidth="9.140625" defaultRowHeight="12.75"/>
  <cols>
    <col min="1" max="1" width="5.140625" style="27" customWidth="1"/>
    <col min="2" max="2" width="33.57421875" style="27" customWidth="1"/>
    <col min="3" max="3" width="6.8515625" style="50" customWidth="1"/>
    <col min="4" max="4" width="6.28125" style="27" customWidth="1"/>
    <col min="5" max="5" width="15.421875" style="27" customWidth="1"/>
    <col min="6" max="6" width="13.00390625" style="27" customWidth="1"/>
    <col min="7" max="7" width="12.14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210</v>
      </c>
      <c r="B1" s="196"/>
      <c r="C1" s="196"/>
      <c r="D1" s="196"/>
      <c r="E1" s="196"/>
      <c r="F1" s="196"/>
      <c r="G1" s="196"/>
    </row>
    <row r="2" spans="1:19" s="14" customFormat="1" ht="15" customHeight="1">
      <c r="A2" s="15"/>
      <c r="B2" s="214" t="s">
        <v>402</v>
      </c>
      <c r="C2" s="214"/>
      <c r="D2" s="214"/>
      <c r="E2" s="214"/>
      <c r="F2" s="214"/>
      <c r="G2" s="214"/>
      <c r="H2" s="214"/>
      <c r="I2" s="214"/>
      <c r="J2" s="171"/>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4" t="s">
        <v>398</v>
      </c>
      <c r="B4" s="204"/>
      <c r="C4" s="204"/>
      <c r="D4" s="204"/>
      <c r="E4" s="204"/>
      <c r="F4" s="204"/>
      <c r="G4" s="204"/>
      <c r="H4" s="204"/>
      <c r="I4" s="204"/>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449</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201" t="s">
        <v>198</v>
      </c>
      <c r="F9" s="203" t="s">
        <v>199</v>
      </c>
      <c r="G9" s="201" t="s">
        <v>200</v>
      </c>
    </row>
    <row r="10" spans="1:7" s="14" customFormat="1" ht="12.75" customHeight="1">
      <c r="A10" s="199"/>
      <c r="B10" s="199" t="s">
        <v>128</v>
      </c>
      <c r="C10" s="200" t="s">
        <v>129</v>
      </c>
      <c r="D10" s="200" t="s">
        <v>114</v>
      </c>
      <c r="E10" s="202"/>
      <c r="F10" s="203"/>
      <c r="G10" s="201"/>
    </row>
    <row r="11" spans="1:7" s="14" customFormat="1" ht="123" customHeight="1">
      <c r="A11" s="199"/>
      <c r="B11" s="199"/>
      <c r="C11" s="200"/>
      <c r="D11" s="200"/>
      <c r="E11" s="202"/>
      <c r="F11" s="203"/>
      <c r="G11" s="201"/>
    </row>
    <row r="12" spans="1:19" s="14" customFormat="1" ht="13.5" customHeight="1">
      <c r="A12" s="104">
        <v>1</v>
      </c>
      <c r="B12" s="104">
        <v>2</v>
      </c>
      <c r="C12" s="104">
        <v>3</v>
      </c>
      <c r="D12" s="104">
        <v>4</v>
      </c>
      <c r="E12" s="104">
        <v>5</v>
      </c>
      <c r="F12" s="104">
        <v>6</v>
      </c>
      <c r="G12" s="104">
        <v>7</v>
      </c>
      <c r="H12" s="11"/>
      <c r="I12" s="11"/>
      <c r="J12" s="11"/>
      <c r="K12" s="12"/>
      <c r="L12" s="13"/>
      <c r="M12" s="12"/>
      <c r="N12" s="12"/>
      <c r="O12" s="12"/>
      <c r="P12" s="12"/>
      <c r="Q12" s="12"/>
      <c r="R12" s="12"/>
      <c r="S12" s="12"/>
    </row>
    <row r="13" spans="1:19" s="14" customFormat="1" ht="13.5" customHeight="1">
      <c r="A13" s="172"/>
      <c r="B13" s="145" t="s">
        <v>72</v>
      </c>
      <c r="C13" s="173"/>
      <c r="D13" s="173"/>
      <c r="E13" s="176"/>
      <c r="F13" s="176"/>
      <c r="G13" s="176"/>
      <c r="H13" s="11"/>
      <c r="I13" s="11"/>
      <c r="J13" s="11"/>
      <c r="K13" s="12"/>
      <c r="L13" s="13"/>
      <c r="M13" s="12"/>
      <c r="N13" s="12"/>
      <c r="O13" s="12"/>
      <c r="P13" s="12"/>
      <c r="Q13" s="12"/>
      <c r="R13" s="12"/>
      <c r="S13" s="12"/>
    </row>
    <row r="14" spans="1:19" s="14" customFormat="1" ht="12.75">
      <c r="A14" s="102">
        <v>1</v>
      </c>
      <c r="B14" s="174" t="s">
        <v>73</v>
      </c>
      <c r="C14" s="175" t="s">
        <v>116</v>
      </c>
      <c r="D14" s="95">
        <v>30</v>
      </c>
      <c r="E14" s="59"/>
      <c r="F14" s="59"/>
      <c r="G14" s="59"/>
      <c r="H14" s="11"/>
      <c r="I14" s="11"/>
      <c r="J14" s="11"/>
      <c r="K14" s="12"/>
      <c r="L14" s="13"/>
      <c r="M14" s="12"/>
      <c r="N14" s="12"/>
      <c r="O14" s="12"/>
      <c r="P14" s="12"/>
      <c r="Q14" s="12"/>
      <c r="R14" s="12"/>
      <c r="S14" s="12"/>
    </row>
    <row r="15" spans="1:19" s="14" customFormat="1" ht="12.75">
      <c r="A15" s="102">
        <v>2</v>
      </c>
      <c r="B15" s="174" t="s">
        <v>74</v>
      </c>
      <c r="C15" s="175" t="s">
        <v>116</v>
      </c>
      <c r="D15" s="95">
        <v>30</v>
      </c>
      <c r="E15" s="59"/>
      <c r="F15" s="59"/>
      <c r="G15" s="59"/>
      <c r="H15" s="11"/>
      <c r="I15" s="11"/>
      <c r="J15" s="11"/>
      <c r="K15" s="12"/>
      <c r="L15" s="13"/>
      <c r="M15" s="12"/>
      <c r="N15" s="12"/>
      <c r="O15" s="12"/>
      <c r="P15" s="12"/>
      <c r="Q15" s="12"/>
      <c r="R15" s="12"/>
      <c r="S15" s="12"/>
    </row>
    <row r="16" spans="1:19" s="14" customFormat="1" ht="12.75">
      <c r="A16" s="102">
        <v>1</v>
      </c>
      <c r="B16" s="109" t="s">
        <v>75</v>
      </c>
      <c r="C16" s="124" t="s">
        <v>116</v>
      </c>
      <c r="D16" s="124">
        <v>140</v>
      </c>
      <c r="E16" s="59"/>
      <c r="F16" s="59"/>
      <c r="G16" s="59"/>
      <c r="H16" s="11"/>
      <c r="I16" s="11"/>
      <c r="J16" s="11"/>
      <c r="K16" s="12"/>
      <c r="L16" s="13"/>
      <c r="M16" s="12"/>
      <c r="N16" s="12"/>
      <c r="O16" s="12"/>
      <c r="P16" s="12"/>
      <c r="Q16" s="12"/>
      <c r="R16" s="12"/>
      <c r="S16" s="12"/>
    </row>
    <row r="17" spans="1:19" s="14" customFormat="1" ht="12.75">
      <c r="A17" s="102">
        <v>2</v>
      </c>
      <c r="B17" s="109" t="s">
        <v>76</v>
      </c>
      <c r="C17" s="124" t="s">
        <v>117</v>
      </c>
      <c r="D17" s="124">
        <v>18</v>
      </c>
      <c r="E17" s="59"/>
      <c r="F17" s="59"/>
      <c r="G17" s="59"/>
      <c r="H17" s="11"/>
      <c r="I17" s="11"/>
      <c r="J17" s="11"/>
      <c r="K17" s="12"/>
      <c r="L17" s="13"/>
      <c r="M17" s="12"/>
      <c r="N17" s="12"/>
      <c r="O17" s="12"/>
      <c r="P17" s="12"/>
      <c r="Q17" s="12"/>
      <c r="R17" s="12"/>
      <c r="S17" s="12"/>
    </row>
    <row r="18" spans="1:19" s="14" customFormat="1" ht="25.5">
      <c r="A18" s="102">
        <f aca="true" t="shared" si="0" ref="A18:A34">A17+1</f>
        <v>3</v>
      </c>
      <c r="B18" s="109" t="s">
        <v>77</v>
      </c>
      <c r="C18" s="124" t="s">
        <v>117</v>
      </c>
      <c r="D18" s="124">
        <v>144</v>
      </c>
      <c r="E18" s="59"/>
      <c r="F18" s="59"/>
      <c r="G18" s="59"/>
      <c r="H18" s="11"/>
      <c r="I18" s="11"/>
      <c r="J18" s="11"/>
      <c r="K18" s="12"/>
      <c r="L18" s="13"/>
      <c r="M18" s="12"/>
      <c r="N18" s="12"/>
      <c r="O18" s="12"/>
      <c r="P18" s="12"/>
      <c r="Q18" s="12"/>
      <c r="R18" s="12"/>
      <c r="S18" s="12"/>
    </row>
    <row r="19" spans="1:19" s="14" customFormat="1" ht="12.75">
      <c r="A19" s="102">
        <f t="shared" si="0"/>
        <v>4</v>
      </c>
      <c r="B19" s="150" t="s">
        <v>78</v>
      </c>
      <c r="C19" s="124" t="s">
        <v>117</v>
      </c>
      <c r="D19" s="124">
        <v>6</v>
      </c>
      <c r="E19" s="59"/>
      <c r="F19" s="59"/>
      <c r="G19" s="59"/>
      <c r="H19" s="11"/>
      <c r="I19" s="11"/>
      <c r="J19" s="11"/>
      <c r="K19" s="12"/>
      <c r="L19" s="13"/>
      <c r="M19" s="12"/>
      <c r="N19" s="12"/>
      <c r="O19" s="12"/>
      <c r="P19" s="12"/>
      <c r="Q19" s="12"/>
      <c r="R19" s="12"/>
      <c r="S19" s="12"/>
    </row>
    <row r="20" spans="1:19" s="14" customFormat="1" ht="12.75">
      <c r="A20" s="102">
        <f t="shared" si="0"/>
        <v>5</v>
      </c>
      <c r="B20" s="150" t="s">
        <v>79</v>
      </c>
      <c r="C20" s="124" t="s">
        <v>118</v>
      </c>
      <c r="D20" s="124">
        <v>6</v>
      </c>
      <c r="E20" s="59"/>
      <c r="F20" s="59"/>
      <c r="G20" s="59"/>
      <c r="H20" s="11"/>
      <c r="I20" s="11"/>
      <c r="J20" s="11"/>
      <c r="K20" s="12"/>
      <c r="L20" s="13"/>
      <c r="M20" s="12"/>
      <c r="N20" s="12"/>
      <c r="O20" s="12"/>
      <c r="P20" s="12"/>
      <c r="Q20" s="12"/>
      <c r="R20" s="12"/>
      <c r="S20" s="12"/>
    </row>
    <row r="21" spans="1:19" s="14" customFormat="1" ht="12.75">
      <c r="A21" s="102">
        <f t="shared" si="0"/>
        <v>6</v>
      </c>
      <c r="B21" s="109" t="s">
        <v>80</v>
      </c>
      <c r="C21" s="124" t="s">
        <v>117</v>
      </c>
      <c r="D21" s="124">
        <v>32</v>
      </c>
      <c r="E21" s="59"/>
      <c r="F21" s="59"/>
      <c r="G21" s="59"/>
      <c r="H21" s="11"/>
      <c r="I21" s="11"/>
      <c r="J21" s="11"/>
      <c r="K21" s="12"/>
      <c r="L21" s="13"/>
      <c r="M21" s="12"/>
      <c r="N21" s="12"/>
      <c r="O21" s="12"/>
      <c r="P21" s="12"/>
      <c r="Q21" s="12"/>
      <c r="R21" s="12"/>
      <c r="S21" s="12"/>
    </row>
    <row r="22" spans="1:19" s="14" customFormat="1" ht="12.75">
      <c r="A22" s="102">
        <f t="shared" si="0"/>
        <v>7</v>
      </c>
      <c r="B22" s="109" t="s">
        <v>81</v>
      </c>
      <c r="C22" s="124" t="s">
        <v>117</v>
      </c>
      <c r="D22" s="124">
        <v>6</v>
      </c>
      <c r="E22" s="59"/>
      <c r="F22" s="59"/>
      <c r="G22" s="59"/>
      <c r="H22" s="11"/>
      <c r="I22" s="11"/>
      <c r="J22" s="11"/>
      <c r="K22" s="12"/>
      <c r="L22" s="13"/>
      <c r="M22" s="12"/>
      <c r="N22" s="12"/>
      <c r="O22" s="12"/>
      <c r="P22" s="12"/>
      <c r="Q22" s="12"/>
      <c r="R22" s="12"/>
      <c r="S22" s="12"/>
    </row>
    <row r="23" spans="1:19" s="14" customFormat="1" ht="12.75">
      <c r="A23" s="102">
        <f t="shared" si="0"/>
        <v>8</v>
      </c>
      <c r="B23" s="109" t="s">
        <v>82</v>
      </c>
      <c r="C23" s="124" t="s">
        <v>117</v>
      </c>
      <c r="D23" s="124">
        <v>12</v>
      </c>
      <c r="E23" s="59"/>
      <c r="F23" s="59"/>
      <c r="G23" s="59"/>
      <c r="H23" s="11"/>
      <c r="I23" s="11"/>
      <c r="J23" s="11"/>
      <c r="K23" s="12"/>
      <c r="L23" s="13"/>
      <c r="M23" s="12"/>
      <c r="N23" s="12"/>
      <c r="O23" s="12"/>
      <c r="P23" s="12"/>
      <c r="Q23" s="12"/>
      <c r="R23" s="12"/>
      <c r="S23" s="12"/>
    </row>
    <row r="24" spans="1:19" s="14" customFormat="1" ht="12.75">
      <c r="A24" s="102">
        <f t="shared" si="0"/>
        <v>9</v>
      </c>
      <c r="B24" s="109" t="s">
        <v>83</v>
      </c>
      <c r="C24" s="124" t="s">
        <v>117</v>
      </c>
      <c r="D24" s="124">
        <v>12</v>
      </c>
      <c r="E24" s="59"/>
      <c r="F24" s="59"/>
      <c r="G24" s="59"/>
      <c r="H24" s="11"/>
      <c r="I24" s="11"/>
      <c r="J24" s="11"/>
      <c r="K24" s="12"/>
      <c r="L24" s="13"/>
      <c r="M24" s="12"/>
      <c r="N24" s="12"/>
      <c r="O24" s="12"/>
      <c r="P24" s="12"/>
      <c r="Q24" s="12"/>
      <c r="R24" s="12"/>
      <c r="S24" s="12"/>
    </row>
    <row r="25" spans="1:19" s="14" customFormat="1" ht="12.75">
      <c r="A25" s="102">
        <f t="shared" si="0"/>
        <v>10</v>
      </c>
      <c r="B25" s="109" t="s">
        <v>84</v>
      </c>
      <c r="C25" s="124" t="s">
        <v>116</v>
      </c>
      <c r="D25" s="124">
        <v>15</v>
      </c>
      <c r="E25" s="59"/>
      <c r="F25" s="59"/>
      <c r="G25" s="59"/>
      <c r="H25" s="11"/>
      <c r="I25" s="11"/>
      <c r="J25" s="11"/>
      <c r="K25" s="12"/>
      <c r="L25" s="13"/>
      <c r="M25" s="12"/>
      <c r="N25" s="12"/>
      <c r="O25" s="12"/>
      <c r="P25" s="12"/>
      <c r="Q25" s="12"/>
      <c r="R25" s="12"/>
      <c r="S25" s="12"/>
    </row>
    <row r="26" spans="1:19" s="14" customFormat="1" ht="12.75">
      <c r="A26" s="102">
        <f t="shared" si="0"/>
        <v>11</v>
      </c>
      <c r="B26" s="109" t="s">
        <v>85</v>
      </c>
      <c r="C26" s="124" t="s">
        <v>116</v>
      </c>
      <c r="D26" s="124">
        <v>30</v>
      </c>
      <c r="E26" s="59"/>
      <c r="F26" s="59"/>
      <c r="G26" s="59"/>
      <c r="H26" s="11"/>
      <c r="I26" s="11"/>
      <c r="J26" s="11"/>
      <c r="K26" s="12"/>
      <c r="L26" s="13"/>
      <c r="M26" s="12"/>
      <c r="N26" s="12"/>
      <c r="O26" s="12"/>
      <c r="P26" s="12"/>
      <c r="Q26" s="12"/>
      <c r="R26" s="12"/>
      <c r="S26" s="12"/>
    </row>
    <row r="27" spans="1:19" s="14" customFormat="1" ht="25.5">
      <c r="A27" s="102">
        <f t="shared" si="0"/>
        <v>12</v>
      </c>
      <c r="B27" s="109" t="s">
        <v>86</v>
      </c>
      <c r="C27" s="124" t="s">
        <v>117</v>
      </c>
      <c r="D27" s="124">
        <v>12</v>
      </c>
      <c r="E27" s="59"/>
      <c r="F27" s="59"/>
      <c r="G27" s="59"/>
      <c r="H27" s="11"/>
      <c r="I27" s="11"/>
      <c r="J27" s="11"/>
      <c r="K27" s="12"/>
      <c r="L27" s="13"/>
      <c r="M27" s="12"/>
      <c r="N27" s="12"/>
      <c r="O27" s="12"/>
      <c r="P27" s="12"/>
      <c r="Q27" s="12"/>
      <c r="R27" s="12"/>
      <c r="S27" s="12"/>
    </row>
    <row r="28" spans="1:19" s="14" customFormat="1" ht="25.5">
      <c r="A28" s="102">
        <f t="shared" si="0"/>
        <v>13</v>
      </c>
      <c r="B28" s="109" t="s">
        <v>87</v>
      </c>
      <c r="C28" s="124" t="s">
        <v>117</v>
      </c>
      <c r="D28" s="124">
        <v>6</v>
      </c>
      <c r="E28" s="59"/>
      <c r="F28" s="59"/>
      <c r="G28" s="59"/>
      <c r="H28" s="11"/>
      <c r="I28" s="11"/>
      <c r="J28" s="11"/>
      <c r="K28" s="12"/>
      <c r="L28" s="13"/>
      <c r="M28" s="12"/>
      <c r="N28" s="12"/>
      <c r="O28" s="12"/>
      <c r="P28" s="12"/>
      <c r="Q28" s="12"/>
      <c r="R28" s="12"/>
      <c r="S28" s="12"/>
    </row>
    <row r="29" spans="1:19" s="14" customFormat="1" ht="12.75">
      <c r="A29" s="102">
        <f t="shared" si="0"/>
        <v>14</v>
      </c>
      <c r="B29" s="109" t="s">
        <v>88</v>
      </c>
      <c r="C29" s="124" t="s">
        <v>116</v>
      </c>
      <c r="D29" s="124">
        <v>10</v>
      </c>
      <c r="E29" s="59"/>
      <c r="F29" s="59"/>
      <c r="G29" s="59"/>
      <c r="H29" s="11"/>
      <c r="I29" s="11"/>
      <c r="J29" s="11"/>
      <c r="K29" s="12"/>
      <c r="L29" s="13"/>
      <c r="M29" s="12"/>
      <c r="N29" s="12"/>
      <c r="O29" s="12"/>
      <c r="P29" s="12"/>
      <c r="Q29" s="12"/>
      <c r="R29" s="12"/>
      <c r="S29" s="12"/>
    </row>
    <row r="30" spans="1:19" s="14" customFormat="1" ht="12.75">
      <c r="A30" s="193">
        <f t="shared" si="0"/>
        <v>15</v>
      </c>
      <c r="B30" s="109" t="s">
        <v>89</v>
      </c>
      <c r="C30" s="124" t="s">
        <v>150</v>
      </c>
      <c r="D30" s="124">
        <v>15</v>
      </c>
      <c r="E30" s="59"/>
      <c r="F30" s="59"/>
      <c r="G30" s="59"/>
      <c r="H30" s="11"/>
      <c r="I30" s="11"/>
      <c r="J30" s="11"/>
      <c r="K30" s="12"/>
      <c r="L30" s="13"/>
      <c r="M30" s="12"/>
      <c r="N30" s="12"/>
      <c r="O30" s="12"/>
      <c r="P30" s="12"/>
      <c r="Q30" s="12"/>
      <c r="R30" s="12"/>
      <c r="S30" s="12"/>
    </row>
    <row r="31" spans="1:19" s="14" customFormat="1" ht="12.75">
      <c r="A31" s="102">
        <f t="shared" si="0"/>
        <v>16</v>
      </c>
      <c r="B31" s="149" t="s">
        <v>90</v>
      </c>
      <c r="C31" s="124" t="s">
        <v>183</v>
      </c>
      <c r="D31" s="124">
        <f>D30*0.05</f>
        <v>0.75</v>
      </c>
      <c r="E31" s="59"/>
      <c r="F31" s="59"/>
      <c r="G31" s="59"/>
      <c r="H31" s="11"/>
      <c r="I31" s="11"/>
      <c r="J31" s="11"/>
      <c r="K31" s="12"/>
      <c r="L31" s="13"/>
      <c r="M31" s="12"/>
      <c r="N31" s="12"/>
      <c r="O31" s="12"/>
      <c r="P31" s="12"/>
      <c r="Q31" s="12"/>
      <c r="R31" s="12"/>
      <c r="S31" s="12"/>
    </row>
    <row r="32" spans="1:19" s="14" customFormat="1" ht="12.75">
      <c r="A32" s="102">
        <f t="shared" si="0"/>
        <v>17</v>
      </c>
      <c r="B32" s="149" t="s">
        <v>91</v>
      </c>
      <c r="C32" s="124" t="s">
        <v>147</v>
      </c>
      <c r="D32" s="124">
        <f>D30*0.02</f>
        <v>0.3</v>
      </c>
      <c r="E32" s="59"/>
      <c r="F32" s="59"/>
      <c r="G32" s="59"/>
      <c r="H32" s="11"/>
      <c r="I32" s="11"/>
      <c r="J32" s="11"/>
      <c r="K32" s="12"/>
      <c r="L32" s="13"/>
      <c r="M32" s="12"/>
      <c r="N32" s="12"/>
      <c r="O32" s="12"/>
      <c r="P32" s="12"/>
      <c r="Q32" s="12"/>
      <c r="R32" s="12"/>
      <c r="S32" s="12"/>
    </row>
    <row r="33" spans="1:19" s="14" customFormat="1" ht="12.75">
      <c r="A33" s="102">
        <f t="shared" si="0"/>
        <v>18</v>
      </c>
      <c r="B33" s="150" t="s">
        <v>92</v>
      </c>
      <c r="C33" s="124" t="s">
        <v>150</v>
      </c>
      <c r="D33" s="124">
        <v>1</v>
      </c>
      <c r="E33" s="59"/>
      <c r="F33" s="59"/>
      <c r="G33" s="59"/>
      <c r="H33" s="11"/>
      <c r="I33" s="11"/>
      <c r="J33" s="11"/>
      <c r="K33" s="12"/>
      <c r="L33" s="13"/>
      <c r="M33" s="12"/>
      <c r="N33" s="12"/>
      <c r="O33" s="12"/>
      <c r="P33" s="12"/>
      <c r="Q33" s="12"/>
      <c r="R33" s="12"/>
      <c r="S33" s="12"/>
    </row>
    <row r="34" spans="1:19" s="14" customFormat="1" ht="12.75">
      <c r="A34" s="102">
        <f t="shared" si="0"/>
        <v>19</v>
      </c>
      <c r="B34" s="109" t="s">
        <v>93</v>
      </c>
      <c r="C34" s="124" t="s">
        <v>94</v>
      </c>
      <c r="D34" s="124">
        <v>1</v>
      </c>
      <c r="E34" s="59"/>
      <c r="F34" s="59"/>
      <c r="G34" s="59"/>
      <c r="H34" s="11"/>
      <c r="I34" s="11"/>
      <c r="J34" s="11"/>
      <c r="K34" s="12"/>
      <c r="L34" s="13"/>
      <c r="M34" s="12"/>
      <c r="N34" s="12"/>
      <c r="O34" s="12"/>
      <c r="P34" s="12"/>
      <c r="Q34" s="12"/>
      <c r="R34" s="12"/>
      <c r="S34" s="12"/>
    </row>
    <row r="35" spans="1:12" s="39" customFormat="1" ht="13.5" customHeight="1">
      <c r="A35" s="206" t="s">
        <v>201</v>
      </c>
      <c r="B35" s="207"/>
      <c r="C35" s="207"/>
      <c r="D35" s="207"/>
      <c r="E35" s="207"/>
      <c r="F35" s="207"/>
      <c r="G35" s="207"/>
      <c r="H35" s="32"/>
      <c r="I35" s="38"/>
      <c r="J35" s="32"/>
      <c r="L35" s="40"/>
    </row>
    <row r="36" spans="1:12" s="43" customFormat="1" ht="15" customHeight="1">
      <c r="A36" s="18"/>
      <c r="B36" s="21"/>
      <c r="C36" s="21"/>
      <c r="D36" s="21"/>
      <c r="E36" s="21"/>
      <c r="F36" s="21"/>
      <c r="G36" s="21"/>
      <c r="H36" s="10"/>
      <c r="I36" s="41"/>
      <c r="J36" s="10"/>
      <c r="K36" s="42"/>
      <c r="L36" s="42"/>
    </row>
    <row r="37" spans="1:7" ht="13.5" customHeight="1">
      <c r="A37" s="44"/>
      <c r="B37" s="45"/>
      <c r="C37" s="18"/>
      <c r="D37" s="23"/>
      <c r="E37" s="23"/>
      <c r="F37" s="23"/>
      <c r="G37" s="23"/>
    </row>
    <row r="38" spans="1:7" s="76" customFormat="1" ht="15.75" customHeight="1">
      <c r="A38" s="77" t="s">
        <v>202</v>
      </c>
      <c r="B38" s="77"/>
      <c r="C38" s="77"/>
      <c r="D38" s="77"/>
      <c r="E38" s="77"/>
      <c r="F38" s="77"/>
      <c r="G38" s="77"/>
    </row>
    <row r="39" spans="1:7" ht="12.75">
      <c r="A39" s="23"/>
      <c r="B39" s="23"/>
      <c r="C39" s="18"/>
      <c r="D39" s="23"/>
      <c r="E39" s="23"/>
      <c r="F39" s="23"/>
      <c r="G39" s="23"/>
    </row>
    <row r="40" spans="1:7" ht="15.75">
      <c r="A40" s="46"/>
      <c r="B40" s="46"/>
      <c r="C40" s="47"/>
      <c r="D40" s="23"/>
      <c r="E40" s="23"/>
      <c r="F40" s="23"/>
      <c r="G40" s="23"/>
    </row>
    <row r="41" spans="1:7" ht="15.75">
      <c r="A41" s="23"/>
      <c r="B41" s="48"/>
      <c r="C41" s="49"/>
      <c r="D41" s="23"/>
      <c r="E41" s="23"/>
      <c r="F41" s="23"/>
      <c r="G41" s="23"/>
    </row>
    <row r="42" spans="1:7" ht="12.75">
      <c r="A42" s="23"/>
      <c r="B42" s="23"/>
      <c r="C42" s="18"/>
      <c r="D42" s="23"/>
      <c r="E42" s="23"/>
      <c r="F42" s="23"/>
      <c r="G42" s="23"/>
    </row>
    <row r="43" spans="1:7" ht="12.75">
      <c r="A43" s="23"/>
      <c r="B43" s="23"/>
      <c r="C43" s="18"/>
      <c r="D43" s="23"/>
      <c r="E43" s="23"/>
      <c r="F43" s="23"/>
      <c r="G43" s="23"/>
    </row>
    <row r="44" spans="1:7" ht="12.75">
      <c r="A44" s="23"/>
      <c r="B44" s="23"/>
      <c r="C44" s="23"/>
      <c r="D44" s="23"/>
      <c r="E44" s="23"/>
      <c r="F44" s="23"/>
      <c r="G44" s="23"/>
    </row>
    <row r="45" spans="1:3" ht="12.75">
      <c r="A45" s="7"/>
      <c r="B45" s="7"/>
      <c r="C45" s="7"/>
    </row>
  </sheetData>
  <sheetProtection/>
  <mergeCells count="12">
    <mergeCell ref="F9:F11"/>
    <mergeCell ref="G9:G11"/>
    <mergeCell ref="B2:I2"/>
    <mergeCell ref="A35:G35"/>
    <mergeCell ref="A1:G1"/>
    <mergeCell ref="A3:G3"/>
    <mergeCell ref="A4:I4"/>
    <mergeCell ref="A9:A11"/>
    <mergeCell ref="B9:B11"/>
    <mergeCell ref="C9:C11"/>
    <mergeCell ref="D9:D11"/>
    <mergeCell ref="E9:E11"/>
  </mergeCells>
  <printOptions/>
  <pageMargins left="0.82" right="0.33" top="1" bottom="0.16"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A44"/>
  <sheetViews>
    <sheetView zoomScalePageLayoutView="0" workbookViewId="0" topLeftCell="A1">
      <selection activeCell="M21" sqref="L21:M21"/>
    </sheetView>
  </sheetViews>
  <sheetFormatPr defaultColWidth="9.140625" defaultRowHeight="12.75"/>
  <cols>
    <col min="1" max="1" width="5.00390625" style="27" customWidth="1"/>
    <col min="2" max="2" width="33.57421875" style="27" customWidth="1"/>
    <col min="3" max="3" width="6.8515625" style="50" customWidth="1"/>
    <col min="4" max="4" width="5.57421875" style="27" customWidth="1"/>
    <col min="5" max="5" width="14.7109375" style="27" customWidth="1"/>
    <col min="6" max="6" width="14.28125" style="27" customWidth="1"/>
    <col min="7" max="7" width="11.5742187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112</v>
      </c>
      <c r="B1" s="196"/>
      <c r="C1" s="196"/>
      <c r="D1" s="196"/>
      <c r="E1" s="196"/>
      <c r="F1" s="196"/>
      <c r="G1" s="196"/>
    </row>
    <row r="2" spans="1:19" s="14" customFormat="1" ht="15" customHeight="1">
      <c r="A2" s="15"/>
      <c r="B2" s="100" t="s">
        <v>403</v>
      </c>
      <c r="C2" s="99"/>
      <c r="D2" s="99"/>
      <c r="E2" s="99"/>
      <c r="F2" s="99"/>
      <c r="G2" s="52"/>
      <c r="H2" s="10"/>
      <c r="I2" s="11"/>
      <c r="J2" s="11"/>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4" t="s">
        <v>398</v>
      </c>
      <c r="B4" s="204"/>
      <c r="C4" s="204"/>
      <c r="D4" s="204"/>
      <c r="E4" s="204"/>
      <c r="F4" s="204"/>
      <c r="G4" s="204"/>
      <c r="H4" s="204"/>
      <c r="I4" s="204"/>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454</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209" t="s">
        <v>198</v>
      </c>
      <c r="F9" s="203" t="s">
        <v>199</v>
      </c>
      <c r="G9" s="201" t="s">
        <v>200</v>
      </c>
    </row>
    <row r="10" spans="1:7" s="14" customFormat="1" ht="12.75" customHeight="1">
      <c r="A10" s="199"/>
      <c r="B10" s="199" t="s">
        <v>128</v>
      </c>
      <c r="C10" s="200" t="s">
        <v>129</v>
      </c>
      <c r="D10" s="200" t="s">
        <v>114</v>
      </c>
      <c r="E10" s="210"/>
      <c r="F10" s="203"/>
      <c r="G10" s="201"/>
    </row>
    <row r="11" spans="1:7" s="14" customFormat="1" ht="123" customHeight="1">
      <c r="A11" s="199"/>
      <c r="B11" s="199"/>
      <c r="C11" s="200"/>
      <c r="D11" s="200"/>
      <c r="E11" s="211"/>
      <c r="F11" s="203"/>
      <c r="G11" s="201"/>
    </row>
    <row r="12" spans="1:19" s="14" customFormat="1" ht="13.5" customHeight="1">
      <c r="A12" s="104">
        <v>1</v>
      </c>
      <c r="B12" s="104">
        <v>2</v>
      </c>
      <c r="C12" s="104">
        <v>3</v>
      </c>
      <c r="D12" s="104">
        <v>4</v>
      </c>
      <c r="E12" s="104">
        <v>5</v>
      </c>
      <c r="F12" s="104">
        <v>6</v>
      </c>
      <c r="G12" s="104">
        <v>7</v>
      </c>
      <c r="H12" s="11"/>
      <c r="I12" s="11"/>
      <c r="J12" s="11"/>
      <c r="K12" s="12"/>
      <c r="L12" s="13"/>
      <c r="M12" s="12"/>
      <c r="N12" s="12"/>
      <c r="O12" s="12"/>
      <c r="P12" s="12"/>
      <c r="Q12" s="12"/>
      <c r="R12" s="12"/>
      <c r="S12" s="12"/>
    </row>
    <row r="13" spans="1:19" s="14" customFormat="1" ht="13.5" customHeight="1">
      <c r="A13" s="112"/>
      <c r="B13" s="177" t="s">
        <v>113</v>
      </c>
      <c r="C13" s="177"/>
      <c r="D13" s="177"/>
      <c r="E13" s="176"/>
      <c r="F13" s="176"/>
      <c r="G13" s="176"/>
      <c r="H13" s="11"/>
      <c r="I13" s="11"/>
      <c r="J13" s="11"/>
      <c r="K13" s="12"/>
      <c r="L13" s="13"/>
      <c r="M13" s="12"/>
      <c r="N13" s="12"/>
      <c r="O13" s="12"/>
      <c r="P13" s="12"/>
      <c r="Q13" s="12"/>
      <c r="R13" s="12"/>
      <c r="S13" s="12"/>
    </row>
    <row r="14" spans="1:19" s="14" customFormat="1" ht="25.5">
      <c r="A14" s="5">
        <v>1</v>
      </c>
      <c r="B14" s="178" t="s">
        <v>95</v>
      </c>
      <c r="C14" s="5" t="s">
        <v>118</v>
      </c>
      <c r="D14" s="5">
        <v>1</v>
      </c>
      <c r="E14" s="59"/>
      <c r="F14" s="59"/>
      <c r="G14" s="59"/>
      <c r="H14" s="11"/>
      <c r="I14" s="11"/>
      <c r="J14" s="11"/>
      <c r="K14" s="12"/>
      <c r="L14" s="13"/>
      <c r="M14" s="12"/>
      <c r="N14" s="12"/>
      <c r="O14" s="12"/>
      <c r="P14" s="12"/>
      <c r="Q14" s="12"/>
      <c r="R14" s="12"/>
      <c r="S14" s="12"/>
    </row>
    <row r="15" spans="1:19" s="14" customFormat="1" ht="12.75">
      <c r="A15" s="5">
        <v>2</v>
      </c>
      <c r="B15" s="178" t="s">
        <v>96</v>
      </c>
      <c r="C15" s="5" t="s">
        <v>117</v>
      </c>
      <c r="D15" s="5">
        <v>2</v>
      </c>
      <c r="E15" s="59"/>
      <c r="F15" s="59"/>
      <c r="G15" s="59"/>
      <c r="H15" s="11"/>
      <c r="I15" s="11"/>
      <c r="J15" s="11"/>
      <c r="K15" s="12"/>
      <c r="L15" s="13"/>
      <c r="M15" s="12"/>
      <c r="N15" s="12"/>
      <c r="O15" s="12"/>
      <c r="P15" s="12"/>
      <c r="Q15" s="12"/>
      <c r="R15" s="12"/>
      <c r="S15" s="12"/>
    </row>
    <row r="16" spans="1:19" s="14" customFormat="1" ht="25.5">
      <c r="A16" s="5">
        <v>3</v>
      </c>
      <c r="B16" s="8" t="s">
        <v>97</v>
      </c>
      <c r="C16" s="5" t="s">
        <v>117</v>
      </c>
      <c r="D16" s="5">
        <v>14</v>
      </c>
      <c r="E16" s="59"/>
      <c r="F16" s="59"/>
      <c r="G16" s="59"/>
      <c r="H16" s="11"/>
      <c r="I16" s="11"/>
      <c r="J16" s="11"/>
      <c r="K16" s="12"/>
      <c r="L16" s="13"/>
      <c r="M16" s="12"/>
      <c r="N16" s="12"/>
      <c r="O16" s="12"/>
      <c r="P16" s="12"/>
      <c r="Q16" s="12"/>
      <c r="R16" s="12"/>
      <c r="S16" s="12"/>
    </row>
    <row r="17" spans="1:19" s="14" customFormat="1" ht="25.5">
      <c r="A17" s="5">
        <f>A16+1</f>
        <v>4</v>
      </c>
      <c r="B17" s="8" t="s">
        <v>98</v>
      </c>
      <c r="C17" s="5" t="s">
        <v>117</v>
      </c>
      <c r="D17" s="5">
        <v>2</v>
      </c>
      <c r="E17" s="59"/>
      <c r="F17" s="59"/>
      <c r="G17" s="59"/>
      <c r="H17" s="11"/>
      <c r="I17" s="11"/>
      <c r="J17" s="11"/>
      <c r="K17" s="12"/>
      <c r="L17" s="13"/>
      <c r="M17" s="12"/>
      <c r="N17" s="12"/>
      <c r="O17" s="12"/>
      <c r="P17" s="12"/>
      <c r="Q17" s="12"/>
      <c r="R17" s="12"/>
      <c r="S17" s="12"/>
    </row>
    <row r="18" spans="1:19" s="14" customFormat="1" ht="20.25" customHeight="1">
      <c r="A18" s="5">
        <f aca="true" t="shared" si="0" ref="A18:A33">A17+1</f>
        <v>5</v>
      </c>
      <c r="B18" s="8" t="s">
        <v>99</v>
      </c>
      <c r="C18" s="5" t="s">
        <v>117</v>
      </c>
      <c r="D18" s="5">
        <v>4</v>
      </c>
      <c r="E18" s="59"/>
      <c r="F18" s="59"/>
      <c r="G18" s="59"/>
      <c r="H18" s="11"/>
      <c r="I18" s="11"/>
      <c r="J18" s="11"/>
      <c r="K18" s="12"/>
      <c r="L18" s="13"/>
      <c r="M18" s="12"/>
      <c r="N18" s="12"/>
      <c r="O18" s="12"/>
      <c r="P18" s="12"/>
      <c r="Q18" s="12"/>
      <c r="R18" s="12"/>
      <c r="S18" s="12"/>
    </row>
    <row r="19" spans="1:19" s="14" customFormat="1" ht="12.75">
      <c r="A19" s="5">
        <f t="shared" si="0"/>
        <v>6</v>
      </c>
      <c r="B19" s="8" t="s">
        <v>100</v>
      </c>
      <c r="C19" s="5" t="s">
        <v>116</v>
      </c>
      <c r="D19" s="5">
        <v>200</v>
      </c>
      <c r="E19" s="59"/>
      <c r="F19" s="59"/>
      <c r="G19" s="59"/>
      <c r="H19" s="11"/>
      <c r="I19" s="11"/>
      <c r="J19" s="11"/>
      <c r="K19" s="12"/>
      <c r="L19" s="13"/>
      <c r="M19" s="12"/>
      <c r="N19" s="12"/>
      <c r="O19" s="12"/>
      <c r="P19" s="12"/>
      <c r="Q19" s="12"/>
      <c r="R19" s="12"/>
      <c r="S19" s="12"/>
    </row>
    <row r="20" spans="1:19" s="14" customFormat="1" ht="25.5">
      <c r="A20" s="5">
        <f t="shared" si="0"/>
        <v>7</v>
      </c>
      <c r="B20" s="8" t="s">
        <v>101</v>
      </c>
      <c r="C20" s="5" t="s">
        <v>116</v>
      </c>
      <c r="D20" s="5">
        <v>50</v>
      </c>
      <c r="E20" s="59"/>
      <c r="F20" s="59"/>
      <c r="G20" s="59"/>
      <c r="H20" s="11"/>
      <c r="I20" s="11"/>
      <c r="J20" s="11"/>
      <c r="K20" s="12"/>
      <c r="L20" s="13"/>
      <c r="M20" s="12"/>
      <c r="N20" s="12"/>
      <c r="O20" s="12"/>
      <c r="P20" s="12"/>
      <c r="Q20" s="12"/>
      <c r="R20" s="12"/>
      <c r="S20" s="12"/>
    </row>
    <row r="21" spans="1:19" s="14" customFormat="1" ht="12.75">
      <c r="A21" s="5">
        <f t="shared" si="0"/>
        <v>8</v>
      </c>
      <c r="B21" s="8" t="s">
        <v>102</v>
      </c>
      <c r="C21" s="5" t="s">
        <v>116</v>
      </c>
      <c r="D21" s="5">
        <v>5</v>
      </c>
      <c r="E21" s="59"/>
      <c r="F21" s="59"/>
      <c r="G21" s="59"/>
      <c r="H21" s="11"/>
      <c r="I21" s="11"/>
      <c r="J21" s="11"/>
      <c r="K21" s="12"/>
      <c r="L21" s="13"/>
      <c r="M21" s="12"/>
      <c r="N21" s="12"/>
      <c r="O21" s="12"/>
      <c r="P21" s="12"/>
      <c r="Q21" s="12"/>
      <c r="R21" s="12"/>
      <c r="S21" s="12"/>
    </row>
    <row r="22" spans="1:19" s="14" customFormat="1" ht="12.75">
      <c r="A22" s="5">
        <f t="shared" si="0"/>
        <v>9</v>
      </c>
      <c r="B22" s="8" t="s">
        <v>103</v>
      </c>
      <c r="C22" s="5" t="s">
        <v>116</v>
      </c>
      <c r="D22" s="5">
        <v>90</v>
      </c>
      <c r="E22" s="59"/>
      <c r="F22" s="59"/>
      <c r="G22" s="59"/>
      <c r="H22" s="11"/>
      <c r="I22" s="11"/>
      <c r="J22" s="11"/>
      <c r="K22" s="12"/>
      <c r="L22" s="13"/>
      <c r="M22" s="12"/>
      <c r="N22" s="12"/>
      <c r="O22" s="12"/>
      <c r="P22" s="12"/>
      <c r="Q22" s="12"/>
      <c r="R22" s="12"/>
      <c r="S22" s="12"/>
    </row>
    <row r="23" spans="1:19" s="14" customFormat="1" ht="12.75">
      <c r="A23" s="5">
        <f t="shared" si="0"/>
        <v>10</v>
      </c>
      <c r="B23" s="8" t="s">
        <v>104</v>
      </c>
      <c r="C23" s="5" t="s">
        <v>116</v>
      </c>
      <c r="D23" s="5">
        <v>10</v>
      </c>
      <c r="E23" s="59"/>
      <c r="F23" s="59"/>
      <c r="G23" s="59"/>
      <c r="H23" s="11"/>
      <c r="I23" s="11"/>
      <c r="J23" s="11"/>
      <c r="K23" s="12"/>
      <c r="L23" s="13"/>
      <c r="M23" s="12"/>
      <c r="N23" s="12"/>
      <c r="O23" s="12"/>
      <c r="P23" s="12"/>
      <c r="Q23" s="12"/>
      <c r="R23" s="12"/>
      <c r="S23" s="12"/>
    </row>
    <row r="24" spans="1:19" s="14" customFormat="1" ht="25.5">
      <c r="A24" s="5">
        <f t="shared" si="0"/>
        <v>11</v>
      </c>
      <c r="B24" s="8" t="s">
        <v>105</v>
      </c>
      <c r="C24" s="5" t="s">
        <v>117</v>
      </c>
      <c r="D24" s="5">
        <v>1</v>
      </c>
      <c r="E24" s="59"/>
      <c r="F24" s="59"/>
      <c r="G24" s="59"/>
      <c r="H24" s="11"/>
      <c r="I24" s="11"/>
      <c r="J24" s="11"/>
      <c r="K24" s="12"/>
      <c r="L24" s="13"/>
      <c r="M24" s="12"/>
      <c r="N24" s="12"/>
      <c r="O24" s="12"/>
      <c r="P24" s="12"/>
      <c r="Q24" s="12"/>
      <c r="R24" s="12"/>
      <c r="S24" s="12"/>
    </row>
    <row r="25" spans="1:19" s="14" customFormat="1" ht="25.5">
      <c r="A25" s="5">
        <f t="shared" si="0"/>
        <v>12</v>
      </c>
      <c r="B25" s="8" t="s">
        <v>106</v>
      </c>
      <c r="C25" s="5" t="s">
        <v>117</v>
      </c>
      <c r="D25" s="5">
        <v>4</v>
      </c>
      <c r="E25" s="59"/>
      <c r="F25" s="59"/>
      <c r="G25" s="59"/>
      <c r="H25" s="11"/>
      <c r="I25" s="11"/>
      <c r="J25" s="11"/>
      <c r="K25" s="12"/>
      <c r="L25" s="13"/>
      <c r="M25" s="12"/>
      <c r="N25" s="12"/>
      <c r="O25" s="12"/>
      <c r="P25" s="12"/>
      <c r="Q25" s="12"/>
      <c r="R25" s="12"/>
      <c r="S25" s="12"/>
    </row>
    <row r="26" spans="1:19" s="14" customFormat="1" ht="12.75">
      <c r="A26" s="5">
        <f t="shared" si="0"/>
        <v>13</v>
      </c>
      <c r="B26" s="8" t="s">
        <v>107</v>
      </c>
      <c r="C26" s="5" t="s">
        <v>117</v>
      </c>
      <c r="D26" s="5">
        <v>10</v>
      </c>
      <c r="E26" s="59"/>
      <c r="F26" s="59"/>
      <c r="G26" s="59"/>
      <c r="H26" s="11"/>
      <c r="I26" s="11"/>
      <c r="J26" s="11"/>
      <c r="K26" s="12"/>
      <c r="L26" s="13"/>
      <c r="M26" s="12"/>
      <c r="N26" s="12"/>
      <c r="O26" s="12"/>
      <c r="P26" s="12"/>
      <c r="Q26" s="12"/>
      <c r="R26" s="12"/>
      <c r="S26" s="12"/>
    </row>
    <row r="27" spans="1:19" s="14" customFormat="1" ht="12.75">
      <c r="A27" s="5">
        <f t="shared" si="0"/>
        <v>14</v>
      </c>
      <c r="B27" s="8" t="s">
        <v>108</v>
      </c>
      <c r="C27" s="5" t="s">
        <v>117</v>
      </c>
      <c r="D27" s="5">
        <v>5</v>
      </c>
      <c r="E27" s="59"/>
      <c r="F27" s="59"/>
      <c r="G27" s="59"/>
      <c r="H27" s="11"/>
      <c r="I27" s="11"/>
      <c r="J27" s="11"/>
      <c r="K27" s="12"/>
      <c r="L27" s="13"/>
      <c r="M27" s="12"/>
      <c r="N27" s="12"/>
      <c r="O27" s="12"/>
      <c r="P27" s="12"/>
      <c r="Q27" s="12"/>
      <c r="R27" s="12"/>
      <c r="S27" s="12"/>
    </row>
    <row r="28" spans="1:19" s="14" customFormat="1" ht="25.5">
      <c r="A28" s="5">
        <f t="shared" si="0"/>
        <v>15</v>
      </c>
      <c r="B28" s="8" t="s">
        <v>109</v>
      </c>
      <c r="C28" s="5" t="s">
        <v>118</v>
      </c>
      <c r="D28" s="5">
        <v>1</v>
      </c>
      <c r="E28" s="59"/>
      <c r="F28" s="59"/>
      <c r="G28" s="59"/>
      <c r="H28" s="11"/>
      <c r="I28" s="11"/>
      <c r="J28" s="11"/>
      <c r="K28" s="12"/>
      <c r="L28" s="13"/>
      <c r="M28" s="12"/>
      <c r="N28" s="12"/>
      <c r="O28" s="12"/>
      <c r="P28" s="12"/>
      <c r="Q28" s="12"/>
      <c r="R28" s="12"/>
      <c r="S28" s="12"/>
    </row>
    <row r="29" spans="1:19" s="14" customFormat="1" ht="12.75">
      <c r="A29" s="5">
        <f t="shared" si="0"/>
        <v>16</v>
      </c>
      <c r="B29" s="8" t="s">
        <v>110</v>
      </c>
      <c r="C29" s="5" t="s">
        <v>118</v>
      </c>
      <c r="D29" s="5">
        <v>1</v>
      </c>
      <c r="E29" s="59"/>
      <c r="F29" s="59"/>
      <c r="G29" s="59"/>
      <c r="H29" s="11"/>
      <c r="I29" s="11"/>
      <c r="J29" s="11"/>
      <c r="K29" s="12"/>
      <c r="L29" s="13"/>
      <c r="M29" s="12"/>
      <c r="N29" s="12"/>
      <c r="O29" s="12"/>
      <c r="P29" s="12"/>
      <c r="Q29" s="12"/>
      <c r="R29" s="12"/>
      <c r="S29" s="12"/>
    </row>
    <row r="30" spans="1:19" s="14" customFormat="1" ht="12.75">
      <c r="A30" s="5">
        <f t="shared" si="0"/>
        <v>17</v>
      </c>
      <c r="B30" s="8" t="s">
        <v>151</v>
      </c>
      <c r="C30" s="5" t="s">
        <v>118</v>
      </c>
      <c r="D30" s="5">
        <v>1</v>
      </c>
      <c r="E30" s="59"/>
      <c r="F30" s="59"/>
      <c r="G30" s="59"/>
      <c r="H30" s="11"/>
      <c r="I30" s="11"/>
      <c r="J30" s="11"/>
      <c r="K30" s="12"/>
      <c r="L30" s="13"/>
      <c r="M30" s="12"/>
      <c r="N30" s="12"/>
      <c r="O30" s="12"/>
      <c r="P30" s="12"/>
      <c r="Q30" s="12"/>
      <c r="R30" s="12"/>
      <c r="S30" s="12"/>
    </row>
    <row r="31" spans="1:19" s="14" customFormat="1" ht="25.5">
      <c r="A31" s="5">
        <f t="shared" si="0"/>
        <v>18</v>
      </c>
      <c r="B31" s="8" t="s">
        <v>152</v>
      </c>
      <c r="C31" s="5" t="s">
        <v>118</v>
      </c>
      <c r="D31" s="5">
        <v>1</v>
      </c>
      <c r="E31" s="59"/>
      <c r="F31" s="59"/>
      <c r="G31" s="59"/>
      <c r="H31" s="11"/>
      <c r="I31" s="11"/>
      <c r="J31" s="11"/>
      <c r="K31" s="12"/>
      <c r="L31" s="13"/>
      <c r="M31" s="12"/>
      <c r="N31" s="12"/>
      <c r="O31" s="12"/>
      <c r="P31" s="12"/>
      <c r="Q31" s="12"/>
      <c r="R31" s="12"/>
      <c r="S31" s="12"/>
    </row>
    <row r="32" spans="1:19" s="14" customFormat="1" ht="12.75">
      <c r="A32" s="5">
        <f t="shared" si="0"/>
        <v>19</v>
      </c>
      <c r="B32" s="179" t="s">
        <v>148</v>
      </c>
      <c r="C32" s="5"/>
      <c r="D32" s="5"/>
      <c r="E32" s="59"/>
      <c r="F32" s="59"/>
      <c r="G32" s="59"/>
      <c r="H32" s="11"/>
      <c r="I32" s="11"/>
      <c r="J32" s="11"/>
      <c r="K32" s="12"/>
      <c r="L32" s="13"/>
      <c r="M32" s="12"/>
      <c r="N32" s="12"/>
      <c r="O32" s="12"/>
      <c r="P32" s="12"/>
      <c r="Q32" s="12"/>
      <c r="R32" s="12"/>
      <c r="S32" s="12"/>
    </row>
    <row r="33" spans="1:19" s="14" customFormat="1" ht="12.75">
      <c r="A33" s="5">
        <f t="shared" si="0"/>
        <v>20</v>
      </c>
      <c r="B33" s="8" t="s">
        <v>153</v>
      </c>
      <c r="C33" s="5" t="s">
        <v>118</v>
      </c>
      <c r="D33" s="5">
        <v>1</v>
      </c>
      <c r="E33" s="59"/>
      <c r="F33" s="59"/>
      <c r="G33" s="59"/>
      <c r="H33" s="11"/>
      <c r="I33" s="11"/>
      <c r="J33" s="11"/>
      <c r="K33" s="12"/>
      <c r="L33" s="13"/>
      <c r="M33" s="12"/>
      <c r="N33" s="12"/>
      <c r="O33" s="12"/>
      <c r="P33" s="12"/>
      <c r="Q33" s="12"/>
      <c r="R33" s="12"/>
      <c r="S33" s="12"/>
    </row>
    <row r="34" spans="1:12" s="39" customFormat="1" ht="13.5" customHeight="1">
      <c r="A34" s="206" t="s">
        <v>201</v>
      </c>
      <c r="B34" s="207"/>
      <c r="C34" s="207"/>
      <c r="D34" s="207"/>
      <c r="E34" s="207"/>
      <c r="F34" s="207"/>
      <c r="G34" s="207"/>
      <c r="H34" s="32"/>
      <c r="I34" s="38"/>
      <c r="J34" s="32"/>
      <c r="L34" s="40"/>
    </row>
    <row r="35" spans="1:12" s="43" customFormat="1" ht="15" customHeight="1">
      <c r="A35" s="18"/>
      <c r="B35" s="21"/>
      <c r="C35" s="21"/>
      <c r="D35" s="21"/>
      <c r="E35" s="21"/>
      <c r="F35" s="21"/>
      <c r="G35" s="21"/>
      <c r="H35" s="10"/>
      <c r="I35" s="41"/>
      <c r="J35" s="10"/>
      <c r="K35" s="42"/>
      <c r="L35" s="42"/>
    </row>
    <row r="36" spans="1:7" ht="13.5" customHeight="1">
      <c r="A36" s="44"/>
      <c r="B36" s="45"/>
      <c r="C36" s="18"/>
      <c r="D36" s="23"/>
      <c r="E36" s="23"/>
      <c r="F36" s="23"/>
      <c r="G36" s="23"/>
    </row>
    <row r="37" spans="1:7" s="76" customFormat="1" ht="15.75" customHeight="1">
      <c r="A37" s="77" t="s">
        <v>202</v>
      </c>
      <c r="B37" s="77"/>
      <c r="C37" s="77"/>
      <c r="D37" s="77"/>
      <c r="E37" s="77"/>
      <c r="F37" s="77"/>
      <c r="G37" s="77"/>
    </row>
    <row r="38" spans="1:7" ht="12.75">
      <c r="A38" s="23"/>
      <c r="B38" s="23"/>
      <c r="C38" s="18"/>
      <c r="D38" s="23"/>
      <c r="E38" s="23"/>
      <c r="F38" s="23"/>
      <c r="G38" s="23"/>
    </row>
    <row r="39" spans="1:7" ht="15.75">
      <c r="A39" s="46"/>
      <c r="B39" s="46"/>
      <c r="C39" s="47"/>
      <c r="D39" s="23"/>
      <c r="E39" s="23"/>
      <c r="F39" s="23"/>
      <c r="G39" s="23"/>
    </row>
    <row r="40" spans="1:7" ht="15.75">
      <c r="A40" s="23"/>
      <c r="B40" s="48"/>
      <c r="C40" s="49"/>
      <c r="D40" s="23"/>
      <c r="E40" s="23"/>
      <c r="F40" s="23"/>
      <c r="G40" s="23"/>
    </row>
    <row r="41" spans="1:7" ht="12.75">
      <c r="A41" s="23"/>
      <c r="B41" s="23"/>
      <c r="C41" s="18"/>
      <c r="D41" s="23"/>
      <c r="E41" s="23"/>
      <c r="F41" s="23"/>
      <c r="G41" s="23"/>
    </row>
    <row r="42" spans="1:7" ht="12.75">
      <c r="A42" s="23"/>
      <c r="B42" s="23"/>
      <c r="C42" s="18"/>
      <c r="D42" s="23"/>
      <c r="E42" s="23"/>
      <c r="F42" s="23"/>
      <c r="G42" s="23"/>
    </row>
    <row r="43" spans="1:7" ht="12.75">
      <c r="A43" s="23"/>
      <c r="B43" s="23"/>
      <c r="C43" s="23"/>
      <c r="D43" s="23"/>
      <c r="E43" s="23"/>
      <c r="F43" s="23"/>
      <c r="G43" s="23"/>
    </row>
    <row r="44" spans="1:3" ht="12.75">
      <c r="A44" s="7"/>
      <c r="B44" s="7"/>
      <c r="C44" s="7"/>
    </row>
  </sheetData>
  <sheetProtection/>
  <mergeCells count="11">
    <mergeCell ref="F9:F11"/>
    <mergeCell ref="G9:G11"/>
    <mergeCell ref="A34:G34"/>
    <mergeCell ref="A1:G1"/>
    <mergeCell ref="A3:G3"/>
    <mergeCell ref="A4:I4"/>
    <mergeCell ref="A9:A11"/>
    <mergeCell ref="B9:B11"/>
    <mergeCell ref="C9:C11"/>
    <mergeCell ref="D9:D11"/>
    <mergeCell ref="E9:E11"/>
  </mergeCells>
  <printOptions/>
  <pageMargins left="0.75" right="0.7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Sekretare</cp:lastModifiedBy>
  <cp:lastPrinted>2012-10-07T17:39:10Z</cp:lastPrinted>
  <dcterms:created xsi:type="dcterms:W3CDTF">2005-03-26T19:01:00Z</dcterms:created>
  <dcterms:modified xsi:type="dcterms:W3CDTF">2013-05-20T09:29:58Z</dcterms:modified>
  <cp:category/>
  <cp:version/>
  <cp:contentType/>
  <cp:contentStatus/>
</cp:coreProperties>
</file>